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Workbook________" defaultThemeVersion="124226"/>
  <bookViews>
    <workbookView xWindow="-120" yWindow="-120" windowWidth="29040" windowHeight="15840"/>
  </bookViews>
  <sheets>
    <sheet name="ПрайсЛист" sheetId="1" r:id="rId1"/>
    <sheet name="Бланк заказа" sheetId="4" r:id="rId2"/>
    <sheet name="POS" sheetId="5" r:id="rId3"/>
  </sheets>
  <definedNames>
    <definedName name="_xlnm._FilterDatabase" localSheetId="1" hidden="1">'Бланк заказа'!$A$4:$S$679</definedName>
    <definedName name="_xlnm._FilterDatabase" localSheetId="0" hidden="1">ПрайсЛист!$A$4:$J$679</definedName>
    <definedName name="_xlnm.Print_Area" localSheetId="0">ПрайсЛист!$A$1:$F$680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3" i="4"/>
  <c r="O6"/>
  <c r="O586" l="1"/>
  <c r="O555"/>
  <c r="O426"/>
  <c r="O424"/>
  <c r="O420"/>
  <c r="O417"/>
  <c r="O398"/>
  <c r="O388"/>
  <c r="O357"/>
  <c r="O354"/>
  <c r="O353"/>
  <c r="O352"/>
  <c r="O351"/>
  <c r="O350"/>
  <c r="O349"/>
  <c r="O348"/>
  <c r="O347"/>
  <c r="O346"/>
  <c r="O345"/>
  <c r="O344"/>
  <c r="O343"/>
  <c r="O342"/>
  <c r="O251"/>
  <c r="O249"/>
  <c r="O214"/>
  <c r="O65"/>
  <c r="D397" l="1"/>
  <c r="F397" s="1"/>
  <c r="G397" s="1"/>
  <c r="D396"/>
  <c r="F396" s="1"/>
  <c r="G396" s="1"/>
  <c r="D395"/>
  <c r="F395" s="1"/>
  <c r="G395" s="1"/>
  <c r="D394"/>
  <c r="F394" s="1"/>
  <c r="G394" s="1"/>
  <c r="D387"/>
  <c r="F387" s="1"/>
  <c r="G387" s="1"/>
  <c r="D386"/>
  <c r="F386" s="1"/>
  <c r="G386" s="1"/>
  <c r="D385"/>
  <c r="F385" s="1"/>
  <c r="G385" s="1"/>
  <c r="D384"/>
  <c r="F384" s="1"/>
  <c r="G384" s="1"/>
  <c r="D371"/>
  <c r="F371" s="1"/>
  <c r="G371" s="1"/>
  <c r="D370"/>
  <c r="F370" s="1"/>
  <c r="G370" s="1"/>
  <c r="D369"/>
  <c r="F369" s="1"/>
  <c r="G369" s="1"/>
  <c r="D368"/>
  <c r="F368" s="1"/>
  <c r="G368" s="1"/>
  <c r="I397" i="1"/>
  <c r="I396"/>
  <c r="I395"/>
  <c r="I394"/>
  <c r="I387"/>
  <c r="I386"/>
  <c r="I385"/>
  <c r="I384"/>
  <c r="I371"/>
  <c r="I370"/>
  <c r="I369"/>
  <c r="I368"/>
  <c r="D238" i="4" l="1"/>
  <c r="F238" s="1"/>
  <c r="G238" s="1"/>
  <c r="D101" l="1"/>
  <c r="D202"/>
  <c r="D203"/>
  <c r="D204"/>
  <c r="D205"/>
  <c r="D206"/>
  <c r="I502" i="1" l="1"/>
  <c r="I640"/>
  <c r="I641"/>
  <c r="I642"/>
  <c r="I643"/>
  <c r="I644"/>
  <c r="I645"/>
  <c r="I647"/>
  <c r="I648"/>
  <c r="I649"/>
  <c r="I650"/>
  <c r="I639"/>
  <c r="I638"/>
  <c r="I637"/>
  <c r="I635"/>
  <c r="I634"/>
  <c r="I633"/>
  <c r="I627"/>
  <c r="I626"/>
  <c r="I625"/>
  <c r="I622"/>
  <c r="I621"/>
  <c r="I620"/>
  <c r="I618"/>
  <c r="I615"/>
  <c r="I614"/>
  <c r="I612"/>
  <c r="I611"/>
  <c r="I610"/>
  <c r="I609"/>
  <c r="I607"/>
  <c r="I605"/>
  <c r="I604"/>
  <c r="I603"/>
  <c r="I602"/>
  <c r="I601"/>
  <c r="I600"/>
  <c r="I598"/>
  <c r="I596"/>
  <c r="I595"/>
  <c r="I594"/>
  <c r="I593"/>
  <c r="I591"/>
  <c r="I589"/>
  <c r="I586"/>
  <c r="I585"/>
  <c r="I584"/>
  <c r="I583"/>
  <c r="I582"/>
  <c r="I581"/>
  <c r="I578"/>
  <c r="I576"/>
  <c r="I575"/>
  <c r="I574"/>
  <c r="I573"/>
  <c r="I571"/>
  <c r="I570"/>
  <c r="I568"/>
  <c r="I567"/>
  <c r="I565"/>
  <c r="I564"/>
  <c r="I563"/>
  <c r="I562"/>
  <c r="I560"/>
  <c r="I559"/>
  <c r="I556"/>
  <c r="I555"/>
  <c r="I552"/>
  <c r="I551"/>
  <c r="I550"/>
  <c r="I548"/>
  <c r="I547"/>
  <c r="I545"/>
  <c r="I544"/>
  <c r="I543"/>
  <c r="I542"/>
  <c r="I538"/>
  <c r="I537"/>
  <c r="I534"/>
  <c r="I533"/>
  <c r="I532"/>
  <c r="I529"/>
  <c r="I528"/>
  <c r="I527"/>
  <c r="I526"/>
  <c r="I525"/>
  <c r="I524"/>
  <c r="I522"/>
  <c r="I519"/>
  <c r="I518"/>
  <c r="I516"/>
  <c r="I515"/>
  <c r="I514"/>
  <c r="I512"/>
  <c r="I511"/>
  <c r="I509"/>
  <c r="I508"/>
  <c r="I506"/>
  <c r="I504"/>
  <c r="I500"/>
  <c r="I499"/>
  <c r="I496"/>
  <c r="I495"/>
  <c r="I494"/>
  <c r="I411"/>
  <c r="I340"/>
  <c r="I338"/>
  <c r="I336"/>
  <c r="I587" l="1"/>
  <c r="I619"/>
  <c r="I636"/>
  <c r="I646"/>
  <c r="I580"/>
  <c r="I510"/>
  <c r="I546"/>
  <c r="I549"/>
  <c r="I497"/>
  <c r="I501"/>
  <c r="I517"/>
  <c r="I520"/>
  <c r="I536"/>
  <c r="I539"/>
  <c r="I553"/>
  <c r="I557"/>
  <c r="I588"/>
  <c r="I412"/>
  <c r="I513"/>
  <c r="I531"/>
  <c r="I503"/>
  <c r="I521"/>
  <c r="I540"/>
  <c r="I558"/>
  <c r="I597"/>
  <c r="F101" i="4" l="1"/>
  <c r="G101" s="1"/>
  <c r="D9" l="1"/>
  <c r="F9" l="1"/>
  <c r="G9" s="1"/>
  <c r="E679" l="1"/>
  <c r="E2"/>
  <c r="D6"/>
  <c r="F6" l="1"/>
  <c r="G6" l="1"/>
  <c r="I13" i="1" l="1"/>
  <c r="I61"/>
  <c r="I62"/>
  <c r="I63"/>
  <c r="I64"/>
  <c r="I92"/>
  <c r="I182"/>
  <c r="I183"/>
  <c r="I191"/>
  <c r="I192"/>
  <c r="I193"/>
  <c r="I194"/>
  <c r="I196"/>
  <c r="I197"/>
  <c r="I198"/>
  <c r="I199"/>
  <c r="I200"/>
  <c r="I214"/>
  <c r="I215"/>
  <c r="I216"/>
  <c r="I217"/>
  <c r="I218"/>
  <c r="I220"/>
  <c r="I221"/>
  <c r="I222"/>
  <c r="I223"/>
  <c r="I359"/>
  <c r="I360"/>
  <c r="I361"/>
  <c r="I362"/>
  <c r="I363"/>
  <c r="I364"/>
  <c r="I365"/>
  <c r="I366"/>
  <c r="I367"/>
  <c r="I378"/>
  <c r="I379"/>
  <c r="I380"/>
  <c r="I381"/>
  <c r="I382"/>
  <c r="I383"/>
  <c r="I388"/>
  <c r="I389"/>
  <c r="I390"/>
  <c r="I391"/>
  <c r="I392"/>
  <c r="I393"/>
  <c r="I398"/>
  <c r="I399"/>
  <c r="I400"/>
  <c r="I401"/>
  <c r="I402"/>
  <c r="I403"/>
  <c r="E3" i="4" l="1"/>
  <c r="G631"/>
  <c r="G448"/>
  <c r="G423"/>
  <c r="G341"/>
  <c r="G329"/>
  <c r="G285"/>
  <c r="G271"/>
  <c r="G256"/>
  <c r="G239"/>
  <c r="G53"/>
  <c r="O630"/>
  <c r="O623"/>
  <c r="O622"/>
  <c r="O619"/>
  <c r="O614"/>
  <c r="O610"/>
  <c r="O602"/>
  <c r="O589"/>
  <c r="O585"/>
  <c r="O581"/>
  <c r="O580"/>
  <c r="O579"/>
  <c r="O564"/>
  <c r="O558"/>
  <c r="O554"/>
  <c r="O551"/>
  <c r="O549"/>
  <c r="O547"/>
  <c r="O544"/>
  <c r="O543"/>
  <c r="O542"/>
  <c r="O541"/>
  <c r="O523"/>
  <c r="O521"/>
  <c r="O518"/>
  <c r="O516"/>
  <c r="O511"/>
  <c r="O510"/>
  <c r="O508"/>
  <c r="O495"/>
  <c r="O453"/>
  <c r="O451"/>
  <c r="O450"/>
  <c r="O449"/>
  <c r="O433"/>
  <c r="O336"/>
  <c r="O244"/>
  <c r="O243"/>
  <c r="O242"/>
  <c r="O241"/>
  <c r="O240"/>
  <c r="O235"/>
  <c r="O202"/>
  <c r="O113"/>
  <c r="O112"/>
  <c r="O78"/>
  <c r="O74"/>
  <c r="O73"/>
  <c r="O72"/>
  <c r="D8"/>
  <c r="F8" l="1"/>
  <c r="G8" s="1"/>
  <c r="D10"/>
  <c r="D45"/>
  <c r="D39"/>
  <c r="F205"/>
  <c r="G205" s="1"/>
  <c r="D659"/>
  <c r="D670"/>
  <c r="D638"/>
  <c r="D521"/>
  <c r="D615"/>
  <c r="D498"/>
  <c r="D511"/>
  <c r="D632"/>
  <c r="D562"/>
  <c r="D652"/>
  <c r="D530"/>
  <c r="D613"/>
  <c r="D630"/>
  <c r="D567"/>
  <c r="D565"/>
  <c r="D512"/>
  <c r="D577"/>
  <c r="D538"/>
  <c r="D663"/>
  <c r="D571"/>
  <c r="D609"/>
  <c r="D552"/>
  <c r="D607"/>
  <c r="D647"/>
  <c r="D599"/>
  <c r="D656"/>
  <c r="D601"/>
  <c r="D506"/>
  <c r="D582"/>
  <c r="D651"/>
  <c r="D598"/>
  <c r="D568"/>
  <c r="D585"/>
  <c r="D527"/>
  <c r="D614"/>
  <c r="D513"/>
  <c r="D658"/>
  <c r="D570"/>
  <c r="D639"/>
  <c r="D671"/>
  <c r="D664"/>
  <c r="D517"/>
  <c r="D509"/>
  <c r="D662"/>
  <c r="D522"/>
  <c r="D499"/>
  <c r="D531"/>
  <c r="D608"/>
  <c r="D678"/>
  <c r="D587"/>
  <c r="D500"/>
  <c r="D617"/>
  <c r="D547"/>
  <c r="D645"/>
  <c r="D641"/>
  <c r="D572"/>
  <c r="D661"/>
  <c r="D618"/>
  <c r="D539"/>
  <c r="D558"/>
  <c r="D496"/>
  <c r="D636"/>
  <c r="D627"/>
  <c r="D579"/>
  <c r="D589"/>
  <c r="D566"/>
  <c r="D505"/>
  <c r="D520"/>
  <c r="D580"/>
  <c r="D657"/>
  <c r="D532"/>
  <c r="D551"/>
  <c r="D635"/>
  <c r="D611"/>
  <c r="D510"/>
  <c r="D535"/>
  <c r="D545"/>
  <c r="D677"/>
  <c r="D588"/>
  <c r="D650"/>
  <c r="D643"/>
  <c r="D606"/>
  <c r="D665"/>
  <c r="D672"/>
  <c r="D612"/>
  <c r="D573"/>
  <c r="D557"/>
  <c r="D616"/>
  <c r="D610"/>
  <c r="D625"/>
  <c r="D495"/>
  <c r="D564"/>
  <c r="D581"/>
  <c r="D642"/>
  <c r="D623"/>
  <c r="D629"/>
  <c r="D504"/>
  <c r="D501"/>
  <c r="D503"/>
  <c r="D633"/>
  <c r="D549"/>
  <c r="D529"/>
  <c r="D541"/>
  <c r="D584"/>
  <c r="D593"/>
  <c r="D502"/>
  <c r="D497"/>
  <c r="D675"/>
  <c r="D524"/>
  <c r="D583"/>
  <c r="D515"/>
  <c r="D563"/>
  <c r="D668"/>
  <c r="D620"/>
  <c r="D604"/>
  <c r="D673"/>
  <c r="D600"/>
  <c r="D516"/>
  <c r="D546"/>
  <c r="D666"/>
  <c r="D626"/>
  <c r="D590"/>
  <c r="D550"/>
  <c r="D561"/>
  <c r="D648"/>
  <c r="D674"/>
  <c r="D655"/>
  <c r="D576"/>
  <c r="D646"/>
  <c r="D525"/>
  <c r="D528"/>
  <c r="D660"/>
  <c r="D622"/>
  <c r="D554"/>
  <c r="D644"/>
  <c r="D523"/>
  <c r="D676"/>
  <c r="D649"/>
  <c r="D508"/>
  <c r="D624"/>
  <c r="D634"/>
  <c r="D542"/>
  <c r="D519"/>
  <c r="D534"/>
  <c r="D667"/>
  <c r="D556"/>
  <c r="D526"/>
  <c r="D553"/>
  <c r="D597"/>
  <c r="D548"/>
  <c r="D653"/>
  <c r="D575"/>
  <c r="D596"/>
  <c r="D603"/>
  <c r="D605"/>
  <c r="D602"/>
  <c r="D669"/>
  <c r="D619"/>
  <c r="D518"/>
  <c r="D637"/>
  <c r="D559"/>
  <c r="D537"/>
  <c r="D574"/>
  <c r="D560"/>
  <c r="D591"/>
  <c r="D569"/>
  <c r="D628"/>
  <c r="D533"/>
  <c r="D640"/>
  <c r="D507"/>
  <c r="D578"/>
  <c r="D540"/>
  <c r="D494"/>
  <c r="D543"/>
  <c r="D621"/>
  <c r="D544"/>
  <c r="D595"/>
  <c r="D594"/>
  <c r="D654"/>
  <c r="D514"/>
  <c r="D419"/>
  <c r="D217"/>
  <c r="D233"/>
  <c r="D404"/>
  <c r="D51"/>
  <c r="D119"/>
  <c r="D303"/>
  <c r="D363"/>
  <c r="D257"/>
  <c r="D66"/>
  <c r="D225"/>
  <c r="D432"/>
  <c r="D127"/>
  <c r="D275"/>
  <c r="D121"/>
  <c r="D484"/>
  <c r="D315"/>
  <c r="D234"/>
  <c r="D172"/>
  <c r="D114"/>
  <c r="D35"/>
  <c r="D431"/>
  <c r="D321"/>
  <c r="D261"/>
  <c r="D179"/>
  <c r="D106"/>
  <c r="D42"/>
  <c r="D13"/>
  <c r="D128"/>
  <c r="D430"/>
  <c r="D336"/>
  <c r="D266"/>
  <c r="D191"/>
  <c r="D112"/>
  <c r="D457"/>
  <c r="D133"/>
  <c r="D439"/>
  <c r="D335"/>
  <c r="D273"/>
  <c r="D198"/>
  <c r="D131"/>
  <c r="D68"/>
  <c r="D82"/>
  <c r="D407"/>
  <c r="D488"/>
  <c r="D410"/>
  <c r="D326"/>
  <c r="D258"/>
  <c r="D184"/>
  <c r="D103"/>
  <c r="D478"/>
  <c r="D487"/>
  <c r="D427"/>
  <c r="D333"/>
  <c r="D270"/>
  <c r="F204"/>
  <c r="G204" s="1"/>
  <c r="D140"/>
  <c r="D81"/>
  <c r="D98"/>
  <c r="D473"/>
  <c r="D400"/>
  <c r="D309"/>
  <c r="D240"/>
  <c r="D182"/>
  <c r="D129"/>
  <c r="D433"/>
  <c r="D89"/>
  <c r="D28"/>
  <c r="D244"/>
  <c r="D47"/>
  <c r="D375"/>
  <c r="D475"/>
  <c r="D268"/>
  <c r="D455"/>
  <c r="D41"/>
  <c r="D406"/>
  <c r="D477"/>
  <c r="D398"/>
  <c r="D307"/>
  <c r="D230"/>
  <c r="D165"/>
  <c r="D107"/>
  <c r="D15"/>
  <c r="D405"/>
  <c r="D314"/>
  <c r="D245"/>
  <c r="D171"/>
  <c r="D34"/>
  <c r="D57"/>
  <c r="D79"/>
  <c r="D412"/>
  <c r="D328"/>
  <c r="D260"/>
  <c r="D186"/>
  <c r="D105"/>
  <c r="D449"/>
  <c r="D90"/>
  <c r="D429"/>
  <c r="D327"/>
  <c r="D265"/>
  <c r="D185"/>
  <c r="D126"/>
  <c r="D60"/>
  <c r="D67"/>
  <c r="D338"/>
  <c r="D481"/>
  <c r="D402"/>
  <c r="D311"/>
  <c r="D242"/>
  <c r="D176"/>
  <c r="D93"/>
  <c r="D443"/>
  <c r="D480"/>
  <c r="D409"/>
  <c r="D325"/>
  <c r="D263"/>
  <c r="D196"/>
  <c r="D135"/>
  <c r="D73"/>
  <c r="D72"/>
  <c r="D210"/>
  <c r="D466"/>
  <c r="D388"/>
  <c r="D301"/>
  <c r="D235"/>
  <c r="D174"/>
  <c r="D124"/>
  <c r="D346"/>
  <c r="D471"/>
  <c r="D491"/>
  <c r="D490"/>
  <c r="D383"/>
  <c r="D177"/>
  <c r="D390"/>
  <c r="D74"/>
  <c r="D318"/>
  <c r="D65"/>
  <c r="D231"/>
  <c r="D464"/>
  <c r="D373"/>
  <c r="D292"/>
  <c r="D209"/>
  <c r="D150"/>
  <c r="D78"/>
  <c r="D476"/>
  <c r="D381"/>
  <c r="D298"/>
  <c r="D216"/>
  <c r="D156"/>
  <c r="D77"/>
  <c r="D22"/>
  <c r="D331"/>
  <c r="D483"/>
  <c r="D392"/>
  <c r="D313"/>
  <c r="D229"/>
  <c r="D163"/>
  <c r="D61"/>
  <c r="D323"/>
  <c r="D489"/>
  <c r="D403"/>
  <c r="D312"/>
  <c r="D243"/>
  <c r="D170"/>
  <c r="D111"/>
  <c r="D40"/>
  <c r="D31"/>
  <c r="D189"/>
  <c r="D460"/>
  <c r="D377"/>
  <c r="D295"/>
  <c r="D232"/>
  <c r="D161"/>
  <c r="D59"/>
  <c r="D286"/>
  <c r="D467"/>
  <c r="D389"/>
  <c r="D310"/>
  <c r="D241"/>
  <c r="D175"/>
  <c r="D117"/>
  <c r="D58"/>
  <c r="D23"/>
  <c r="D95"/>
  <c r="D450"/>
  <c r="D364"/>
  <c r="D287"/>
  <c r="D219"/>
  <c r="D159"/>
  <c r="D109"/>
  <c r="D181"/>
  <c r="D382"/>
  <c r="D393"/>
  <c r="D399"/>
  <c r="D76"/>
  <c r="D319"/>
  <c r="D468"/>
  <c r="D169"/>
  <c r="D401"/>
  <c r="D130"/>
  <c r="D458"/>
  <c r="D116"/>
  <c r="D456"/>
  <c r="D362"/>
  <c r="D284"/>
  <c r="D201"/>
  <c r="D143"/>
  <c r="D70"/>
  <c r="D470"/>
  <c r="D372"/>
  <c r="D291"/>
  <c r="D208"/>
  <c r="D149"/>
  <c r="D69"/>
  <c r="D14"/>
  <c r="D308"/>
  <c r="D462"/>
  <c r="D380"/>
  <c r="D305"/>
  <c r="D223"/>
  <c r="D155"/>
  <c r="D48"/>
  <c r="D277"/>
  <c r="D482"/>
  <c r="D391"/>
  <c r="D304"/>
  <c r="D228"/>
  <c r="D162"/>
  <c r="D104"/>
  <c r="D32"/>
  <c r="D19"/>
  <c r="D151"/>
  <c r="D452"/>
  <c r="D366"/>
  <c r="D289"/>
  <c r="D227"/>
  <c r="D147"/>
  <c r="D25"/>
  <c r="F202"/>
  <c r="G202" s="1"/>
  <c r="D459"/>
  <c r="D376"/>
  <c r="D302"/>
  <c r="D236"/>
  <c r="D168"/>
  <c r="D110"/>
  <c r="D38"/>
  <c r="D465"/>
  <c r="D43"/>
  <c r="D444"/>
  <c r="D347"/>
  <c r="D278"/>
  <c r="D211"/>
  <c r="D152"/>
  <c r="D91"/>
  <c r="D158"/>
  <c r="D157"/>
  <c r="D88"/>
  <c r="D178"/>
  <c r="D46"/>
  <c r="D166"/>
  <c r="D442"/>
  <c r="D345"/>
  <c r="D276"/>
  <c r="D193"/>
  <c r="D137"/>
  <c r="D63"/>
  <c r="D463"/>
  <c r="D361"/>
  <c r="D283"/>
  <c r="D200"/>
  <c r="D142"/>
  <c r="D62"/>
  <c r="D87"/>
  <c r="D247"/>
  <c r="D454"/>
  <c r="D378"/>
  <c r="D297"/>
  <c r="D215"/>
  <c r="D148"/>
  <c r="D33"/>
  <c r="D224"/>
  <c r="D469"/>
  <c r="D379"/>
  <c r="D296"/>
  <c r="D222"/>
  <c r="D154"/>
  <c r="D94"/>
  <c r="D26"/>
  <c r="D44"/>
  <c r="D108"/>
  <c r="D446"/>
  <c r="D349"/>
  <c r="D280"/>
  <c r="D221"/>
  <c r="D141"/>
  <c r="D11"/>
  <c r="D144"/>
  <c r="D451"/>
  <c r="D365"/>
  <c r="D294"/>
  <c r="D226"/>
  <c r="D160"/>
  <c r="D102"/>
  <c r="D24"/>
  <c r="D425"/>
  <c r="D493"/>
  <c r="D435"/>
  <c r="D332"/>
  <c r="D269"/>
  <c r="F203"/>
  <c r="G203" s="1"/>
  <c r="D145"/>
  <c r="D80"/>
  <c r="D123"/>
  <c r="D299"/>
  <c r="D164"/>
  <c r="D320"/>
  <c r="D411"/>
  <c r="D300"/>
  <c r="D237"/>
  <c r="D474"/>
  <c r="D183"/>
  <c r="D293"/>
  <c r="D188"/>
  <c r="D344"/>
  <c r="D192"/>
  <c r="D194"/>
  <c r="D447"/>
  <c r="D360"/>
  <c r="D282"/>
  <c r="D207"/>
  <c r="D132"/>
  <c r="D21"/>
  <c r="D218"/>
  <c r="D461"/>
  <c r="D367"/>
  <c r="D290"/>
  <c r="D214"/>
  <c r="D86"/>
  <c r="D20"/>
  <c r="D64"/>
  <c r="D438"/>
  <c r="D340"/>
  <c r="D272"/>
  <c r="D213"/>
  <c r="D125"/>
  <c r="D30"/>
  <c r="D115"/>
  <c r="D445"/>
  <c r="D348"/>
  <c r="D288"/>
  <c r="D220"/>
  <c r="D153"/>
  <c r="D99"/>
  <c r="D18"/>
  <c r="D374"/>
  <c r="D486"/>
  <c r="D426"/>
  <c r="D324"/>
  <c r="D262"/>
  <c r="D195"/>
  <c r="D139"/>
  <c r="D52"/>
  <c r="D56"/>
  <c r="D306"/>
  <c r="D259"/>
  <c r="D167"/>
  <c r="D330"/>
  <c r="D55"/>
  <c r="D54"/>
  <c r="D492"/>
  <c r="D424"/>
  <c r="D322"/>
  <c r="D246"/>
  <c r="D180"/>
  <c r="D122"/>
  <c r="D50"/>
  <c r="D441"/>
  <c r="D337"/>
  <c r="D267"/>
  <c r="D187"/>
  <c r="D113"/>
  <c r="D49"/>
  <c r="D27"/>
  <c r="D138"/>
  <c r="D440"/>
  <c r="D343"/>
  <c r="D274"/>
  <c r="D199"/>
  <c r="D120"/>
  <c r="D37"/>
  <c r="D173"/>
  <c r="D453"/>
  <c r="D359"/>
  <c r="D281"/>
  <c r="F206"/>
  <c r="G206" s="1"/>
  <c r="D136"/>
  <c r="D75"/>
  <c r="D12"/>
  <c r="D472"/>
  <c r="D16"/>
  <c r="D428"/>
  <c r="D334"/>
  <c r="D264"/>
  <c r="D197"/>
  <c r="D118"/>
  <c r="D17"/>
  <c r="D71"/>
  <c r="D436"/>
  <c r="D339"/>
  <c r="D279"/>
  <c r="D212"/>
  <c r="D146"/>
  <c r="D92"/>
  <c r="D316"/>
  <c r="D479"/>
  <c r="D408"/>
  <c r="D317"/>
  <c r="D248"/>
  <c r="D190"/>
  <c r="D134"/>
  <c r="D485"/>
  <c r="D29"/>
  <c r="D414"/>
  <c r="D355"/>
  <c r="D342"/>
  <c r="D415"/>
  <c r="D356"/>
  <c r="D357"/>
  <c r="D417"/>
  <c r="D418"/>
  <c r="D420"/>
  <c r="D422"/>
  <c r="D416"/>
  <c r="D413"/>
  <c r="D437"/>
  <c r="D97"/>
  <c r="D96"/>
  <c r="D434"/>
  <c r="D351"/>
  <c r="D350"/>
  <c r="D250"/>
  <c r="D249"/>
  <c r="D253"/>
  <c r="D254"/>
  <c r="D255"/>
  <c r="D100"/>
  <c r="D555"/>
  <c r="D358"/>
  <c r="D586"/>
  <c r="D592"/>
  <c r="D83"/>
  <c r="D84"/>
  <c r="D85"/>
  <c r="D252"/>
  <c r="D353"/>
  <c r="D251"/>
  <c r="D352"/>
  <c r="D354"/>
  <c r="D421"/>
  <c r="D536"/>
  <c r="D36"/>
  <c r="F250" l="1"/>
  <c r="G250" s="1"/>
  <c r="F359"/>
  <c r="G359" s="1"/>
  <c r="F207"/>
  <c r="G207" s="1"/>
  <c r="F451"/>
  <c r="G451" s="1"/>
  <c r="F347"/>
  <c r="G347" s="1"/>
  <c r="F304"/>
  <c r="G304" s="1"/>
  <c r="F116"/>
  <c r="G116" s="1"/>
  <c r="F310"/>
  <c r="G310" s="1"/>
  <c r="F392"/>
  <c r="G392" s="1"/>
  <c r="F381"/>
  <c r="G381" s="1"/>
  <c r="F466"/>
  <c r="G466" s="1"/>
  <c r="F409"/>
  <c r="G409" s="1"/>
  <c r="F481"/>
  <c r="G481" s="1"/>
  <c r="F429"/>
  <c r="G429" s="1"/>
  <c r="F79"/>
  <c r="G79" s="1"/>
  <c r="F15"/>
  <c r="G15" s="1"/>
  <c r="F41"/>
  <c r="G41" s="1"/>
  <c r="F89"/>
  <c r="G89" s="1"/>
  <c r="F487"/>
  <c r="G487" s="1"/>
  <c r="F407"/>
  <c r="G407" s="1"/>
  <c r="F133"/>
  <c r="G133" s="1"/>
  <c r="F13"/>
  <c r="G13" s="1"/>
  <c r="F114"/>
  <c r="G114" s="1"/>
  <c r="F432"/>
  <c r="G432" s="1"/>
  <c r="F404"/>
  <c r="G404" s="1"/>
  <c r="F544"/>
  <c r="G544" s="1"/>
  <c r="F533"/>
  <c r="G533" s="1"/>
  <c r="F637"/>
  <c r="G637" s="1"/>
  <c r="F575"/>
  <c r="G575" s="1"/>
  <c r="F534"/>
  <c r="G534" s="1"/>
  <c r="F676"/>
  <c r="G676" s="1"/>
  <c r="F646"/>
  <c r="G646" s="1"/>
  <c r="F626"/>
  <c r="G626" s="1"/>
  <c r="F668"/>
  <c r="G668" s="1"/>
  <c r="F593"/>
  <c r="G593" s="1"/>
  <c r="F504"/>
  <c r="G504" s="1"/>
  <c r="F610"/>
  <c r="G610" s="1"/>
  <c r="F643"/>
  <c r="G643" s="1"/>
  <c r="F635"/>
  <c r="G635" s="1"/>
  <c r="F589"/>
  <c r="G589" s="1"/>
  <c r="F661"/>
  <c r="G661" s="1"/>
  <c r="F678"/>
  <c r="G678" s="1"/>
  <c r="F527"/>
  <c r="G527" s="1"/>
  <c r="F601"/>
  <c r="G601" s="1"/>
  <c r="F663"/>
  <c r="G663" s="1"/>
  <c r="F530"/>
  <c r="G530" s="1"/>
  <c r="F638"/>
  <c r="G638" s="1"/>
  <c r="F317"/>
  <c r="G317" s="1"/>
  <c r="F54"/>
  <c r="G54" s="1"/>
  <c r="F293"/>
  <c r="G293" s="1"/>
  <c r="F108"/>
  <c r="G108" s="1"/>
  <c r="F302"/>
  <c r="G302" s="1"/>
  <c r="F380"/>
  <c r="G380" s="1"/>
  <c r="F399"/>
  <c r="G399" s="1"/>
  <c r="F377"/>
  <c r="G377" s="1"/>
  <c r="F491"/>
  <c r="G491" s="1"/>
  <c r="F358"/>
  <c r="G358" s="1"/>
  <c r="F422"/>
  <c r="G422" s="1"/>
  <c r="F436"/>
  <c r="G436" s="1"/>
  <c r="F453"/>
  <c r="G453" s="1"/>
  <c r="F50"/>
  <c r="G50" s="1"/>
  <c r="F195"/>
  <c r="G195" s="1"/>
  <c r="F213"/>
  <c r="G213" s="1"/>
  <c r="F214"/>
  <c r="G214" s="1"/>
  <c r="F282"/>
  <c r="G282" s="1"/>
  <c r="F183"/>
  <c r="G183" s="1"/>
  <c r="F123"/>
  <c r="G123" s="1"/>
  <c r="F425"/>
  <c r="G425" s="1"/>
  <c r="F144"/>
  <c r="G144" s="1"/>
  <c r="F44"/>
  <c r="G44" s="1"/>
  <c r="F224"/>
  <c r="G224" s="1"/>
  <c r="F87"/>
  <c r="G87" s="1"/>
  <c r="F137"/>
  <c r="G137" s="1"/>
  <c r="F88"/>
  <c r="G88" s="1"/>
  <c r="F444"/>
  <c r="G444" s="1"/>
  <c r="F376"/>
  <c r="G376" s="1"/>
  <c r="F452"/>
  <c r="G452" s="1"/>
  <c r="F391"/>
  <c r="G391" s="1"/>
  <c r="F462"/>
  <c r="G462" s="1"/>
  <c r="F470"/>
  <c r="G470" s="1"/>
  <c r="F458"/>
  <c r="G458" s="1"/>
  <c r="F393"/>
  <c r="G393" s="1"/>
  <c r="F450"/>
  <c r="G450" s="1"/>
  <c r="F389"/>
  <c r="G389" s="1"/>
  <c r="F460"/>
  <c r="G460" s="1"/>
  <c r="F403"/>
  <c r="G403" s="1"/>
  <c r="F483"/>
  <c r="G483" s="1"/>
  <c r="F476"/>
  <c r="G476" s="1"/>
  <c r="F65"/>
  <c r="G65" s="1"/>
  <c r="F471"/>
  <c r="G471" s="1"/>
  <c r="F210"/>
  <c r="G210" s="1"/>
  <c r="F480"/>
  <c r="G480" s="1"/>
  <c r="F338"/>
  <c r="G338" s="1"/>
  <c r="F90"/>
  <c r="G90" s="1"/>
  <c r="F57"/>
  <c r="G57" s="1"/>
  <c r="F107"/>
  <c r="G107" s="1"/>
  <c r="F455"/>
  <c r="G455" s="1"/>
  <c r="F433"/>
  <c r="G433" s="1"/>
  <c r="F98"/>
  <c r="G98" s="1"/>
  <c r="F478"/>
  <c r="G478" s="1"/>
  <c r="F82"/>
  <c r="G82" s="1"/>
  <c r="F457"/>
  <c r="G457" s="1"/>
  <c r="F42"/>
  <c r="G42" s="1"/>
  <c r="F172"/>
  <c r="G172" s="1"/>
  <c r="F225"/>
  <c r="G225" s="1"/>
  <c r="F233"/>
  <c r="G233" s="1"/>
  <c r="F621"/>
  <c r="G621" s="1"/>
  <c r="F628"/>
  <c r="G628" s="1"/>
  <c r="F518"/>
  <c r="G518" s="1"/>
  <c r="F653"/>
  <c r="G653" s="1"/>
  <c r="F519"/>
  <c r="G519" s="1"/>
  <c r="F523"/>
  <c r="G523" s="1"/>
  <c r="F576"/>
  <c r="G576" s="1"/>
  <c r="F666"/>
  <c r="G666" s="1"/>
  <c r="F563"/>
  <c r="G563" s="1"/>
  <c r="F584"/>
  <c r="G584" s="1"/>
  <c r="F629"/>
  <c r="G629" s="1"/>
  <c r="F616"/>
  <c r="G616" s="1"/>
  <c r="F650"/>
  <c r="G650" s="1"/>
  <c r="F551"/>
  <c r="G551" s="1"/>
  <c r="F579"/>
  <c r="G579" s="1"/>
  <c r="F572"/>
  <c r="G572" s="1"/>
  <c r="F608"/>
  <c r="G608" s="1"/>
  <c r="F664"/>
  <c r="G664" s="1"/>
  <c r="F585"/>
  <c r="G585" s="1"/>
  <c r="F656"/>
  <c r="G656" s="1"/>
  <c r="F538"/>
  <c r="G538" s="1"/>
  <c r="F652"/>
  <c r="G652" s="1"/>
  <c r="F670"/>
  <c r="G670" s="1"/>
  <c r="F586"/>
  <c r="G586" s="1"/>
  <c r="F428"/>
  <c r="G428" s="1"/>
  <c r="F99"/>
  <c r="G99" s="1"/>
  <c r="F493"/>
  <c r="G493" s="1"/>
  <c r="F63"/>
  <c r="G63" s="1"/>
  <c r="F366"/>
  <c r="G366" s="1"/>
  <c r="F372"/>
  <c r="G372" s="1"/>
  <c r="F364"/>
  <c r="G364" s="1"/>
  <c r="F312"/>
  <c r="G312" s="1"/>
  <c r="F231"/>
  <c r="G231" s="1"/>
  <c r="F251"/>
  <c r="F350"/>
  <c r="G350" s="1"/>
  <c r="F355"/>
  <c r="G355" s="1"/>
  <c r="F408"/>
  <c r="G408" s="1"/>
  <c r="F16"/>
  <c r="G16" s="1"/>
  <c r="F138"/>
  <c r="G138" s="1"/>
  <c r="F55"/>
  <c r="G55" s="1"/>
  <c r="F153"/>
  <c r="G153" s="1"/>
  <c r="F353"/>
  <c r="G353" s="1"/>
  <c r="F555"/>
  <c r="G555" s="1"/>
  <c r="F351"/>
  <c r="G351" s="1"/>
  <c r="F420"/>
  <c r="G420" s="1"/>
  <c r="F414"/>
  <c r="G414" s="1"/>
  <c r="F479"/>
  <c r="G479" s="1"/>
  <c r="F71"/>
  <c r="G71" s="1"/>
  <c r="F472"/>
  <c r="G472" s="1"/>
  <c r="F173"/>
  <c r="G173" s="1"/>
  <c r="F27"/>
  <c r="G27" s="1"/>
  <c r="F122"/>
  <c r="G122" s="1"/>
  <c r="F330"/>
  <c r="G330" s="1"/>
  <c r="F262"/>
  <c r="G262" s="1"/>
  <c r="F220"/>
  <c r="G220" s="1"/>
  <c r="F272"/>
  <c r="G272" s="1"/>
  <c r="F290"/>
  <c r="G290" s="1"/>
  <c r="F360"/>
  <c r="G360" s="1"/>
  <c r="F474"/>
  <c r="G474" s="1"/>
  <c r="F80"/>
  <c r="G80" s="1"/>
  <c r="F24"/>
  <c r="G24" s="1"/>
  <c r="F11"/>
  <c r="G11" s="1"/>
  <c r="F26"/>
  <c r="G26" s="1"/>
  <c r="F33"/>
  <c r="G33" s="1"/>
  <c r="F62"/>
  <c r="G62" s="1"/>
  <c r="F193"/>
  <c r="G193" s="1"/>
  <c r="F157"/>
  <c r="G157" s="1"/>
  <c r="F43"/>
  <c r="G43" s="1"/>
  <c r="F459"/>
  <c r="G459" s="1"/>
  <c r="F151"/>
  <c r="G151" s="1"/>
  <c r="F482"/>
  <c r="G482" s="1"/>
  <c r="F308"/>
  <c r="G308" s="1"/>
  <c r="F70"/>
  <c r="G70" s="1"/>
  <c r="F130"/>
  <c r="G130" s="1"/>
  <c r="F382"/>
  <c r="G382" s="1"/>
  <c r="F95"/>
  <c r="G95" s="1"/>
  <c r="F467"/>
  <c r="G467" s="1"/>
  <c r="F189"/>
  <c r="G189" s="1"/>
  <c r="F489"/>
  <c r="G489" s="1"/>
  <c r="F331"/>
  <c r="G331" s="1"/>
  <c r="F78"/>
  <c r="G78" s="1"/>
  <c r="F318"/>
  <c r="G318" s="1"/>
  <c r="F346"/>
  <c r="G346" s="1"/>
  <c r="F72"/>
  <c r="G72" s="1"/>
  <c r="F443"/>
  <c r="G443" s="1"/>
  <c r="F67"/>
  <c r="G67" s="1"/>
  <c r="F449"/>
  <c r="G449" s="1"/>
  <c r="F34"/>
  <c r="G34" s="1"/>
  <c r="F165"/>
  <c r="G165" s="1"/>
  <c r="F268"/>
  <c r="G268" s="1"/>
  <c r="F129"/>
  <c r="G129" s="1"/>
  <c r="F81"/>
  <c r="G81" s="1"/>
  <c r="F103"/>
  <c r="G103" s="1"/>
  <c r="F68"/>
  <c r="G68" s="1"/>
  <c r="F112"/>
  <c r="G112" s="1"/>
  <c r="F106"/>
  <c r="G106" s="1"/>
  <c r="F234"/>
  <c r="G234" s="1"/>
  <c r="F66"/>
  <c r="G66" s="1"/>
  <c r="F217"/>
  <c r="G217" s="1"/>
  <c r="F543"/>
  <c r="G543" s="1"/>
  <c r="F569"/>
  <c r="G569" s="1"/>
  <c r="F619"/>
  <c r="G619" s="1"/>
  <c r="F548"/>
  <c r="G548" s="1"/>
  <c r="F542"/>
  <c r="G542" s="1"/>
  <c r="F644"/>
  <c r="G644" s="1"/>
  <c r="F655"/>
  <c r="G655" s="1"/>
  <c r="F546"/>
  <c r="G546" s="1"/>
  <c r="F515"/>
  <c r="G515" s="1"/>
  <c r="F541"/>
  <c r="G541" s="1"/>
  <c r="F623"/>
  <c r="G623" s="1"/>
  <c r="F557"/>
  <c r="G557" s="1"/>
  <c r="F588"/>
  <c r="G588" s="1"/>
  <c r="F532"/>
  <c r="G532" s="1"/>
  <c r="F627"/>
  <c r="G627" s="1"/>
  <c r="F641"/>
  <c r="G641" s="1"/>
  <c r="F531"/>
  <c r="G531" s="1"/>
  <c r="F671"/>
  <c r="G671" s="1"/>
  <c r="F568"/>
  <c r="G568" s="1"/>
  <c r="F599"/>
  <c r="G599" s="1"/>
  <c r="F577"/>
  <c r="G577" s="1"/>
  <c r="F562"/>
  <c r="G562" s="1"/>
  <c r="F659"/>
  <c r="G659" s="1"/>
  <c r="F230"/>
  <c r="G230" s="1"/>
  <c r="F475"/>
  <c r="G475" s="1"/>
  <c r="F182"/>
  <c r="G182" s="1"/>
  <c r="F140"/>
  <c r="G140" s="1"/>
  <c r="F184"/>
  <c r="G184" s="1"/>
  <c r="F131"/>
  <c r="G131" s="1"/>
  <c r="F191"/>
  <c r="G191" s="1"/>
  <c r="F179"/>
  <c r="G179" s="1"/>
  <c r="F315"/>
  <c r="G315" s="1"/>
  <c r="F257"/>
  <c r="G257" s="1"/>
  <c r="F419"/>
  <c r="G419" s="1"/>
  <c r="F494"/>
  <c r="G494" s="1"/>
  <c r="F591"/>
  <c r="G591" s="1"/>
  <c r="F669"/>
  <c r="G669" s="1"/>
  <c r="F597"/>
  <c r="G597" s="1"/>
  <c r="F634"/>
  <c r="G634" s="1"/>
  <c r="F554"/>
  <c r="G554" s="1"/>
  <c r="F674"/>
  <c r="G674" s="1"/>
  <c r="F516"/>
  <c r="G516" s="1"/>
  <c r="F583"/>
  <c r="G583" s="1"/>
  <c r="F529"/>
  <c r="G529" s="1"/>
  <c r="F642"/>
  <c r="G642" s="1"/>
  <c r="F573"/>
  <c r="G573" s="1"/>
  <c r="F677"/>
  <c r="G677" s="1"/>
  <c r="F657"/>
  <c r="G657" s="1"/>
  <c r="F636"/>
  <c r="G636" s="1"/>
  <c r="F645"/>
  <c r="G645" s="1"/>
  <c r="F499"/>
  <c r="G499" s="1"/>
  <c r="F639"/>
  <c r="G639" s="1"/>
  <c r="F647"/>
  <c r="G647" s="1"/>
  <c r="F512"/>
  <c r="G512" s="1"/>
  <c r="F632"/>
  <c r="G632" s="1"/>
  <c r="F416"/>
  <c r="G416" s="1"/>
  <c r="F441"/>
  <c r="G441" s="1"/>
  <c r="F247"/>
  <c r="G247" s="1"/>
  <c r="F100"/>
  <c r="G100" s="1"/>
  <c r="F29"/>
  <c r="G29" s="1"/>
  <c r="F12"/>
  <c r="G12" s="1"/>
  <c r="F180"/>
  <c r="G180" s="1"/>
  <c r="F288"/>
  <c r="G288" s="1"/>
  <c r="F447"/>
  <c r="G447" s="1"/>
  <c r="F102"/>
  <c r="G102" s="1"/>
  <c r="F148"/>
  <c r="G148" s="1"/>
  <c r="F158"/>
  <c r="G158" s="1"/>
  <c r="F19"/>
  <c r="G19" s="1"/>
  <c r="F143"/>
  <c r="G143" s="1"/>
  <c r="F23"/>
  <c r="G23" s="1"/>
  <c r="F323"/>
  <c r="G323" s="1"/>
  <c r="F74"/>
  <c r="G74" s="1"/>
  <c r="F105"/>
  <c r="G105" s="1"/>
  <c r="F96"/>
  <c r="G96" s="1"/>
  <c r="F485"/>
  <c r="G485" s="1"/>
  <c r="F92"/>
  <c r="G92" s="1"/>
  <c r="F118"/>
  <c r="G118" s="1"/>
  <c r="F75"/>
  <c r="G75" s="1"/>
  <c r="F120"/>
  <c r="G120" s="1"/>
  <c r="F113"/>
  <c r="G113" s="1"/>
  <c r="F246"/>
  <c r="G246" s="1"/>
  <c r="F259"/>
  <c r="G259" s="1"/>
  <c r="F426"/>
  <c r="G426" s="1"/>
  <c r="F348"/>
  <c r="G348" s="1"/>
  <c r="F438"/>
  <c r="G438" s="1"/>
  <c r="F461"/>
  <c r="G461" s="1"/>
  <c r="F194"/>
  <c r="G194" s="1"/>
  <c r="F300"/>
  <c r="G300" s="1"/>
  <c r="F160"/>
  <c r="G160" s="1"/>
  <c r="F221"/>
  <c r="G221" s="1"/>
  <c r="F154"/>
  <c r="G154" s="1"/>
  <c r="F215"/>
  <c r="G215" s="1"/>
  <c r="F200"/>
  <c r="G200" s="1"/>
  <c r="F345"/>
  <c r="G345" s="1"/>
  <c r="F91"/>
  <c r="G91" s="1"/>
  <c r="F38"/>
  <c r="G38" s="1"/>
  <c r="F25"/>
  <c r="G25" s="1"/>
  <c r="F32"/>
  <c r="G32" s="1"/>
  <c r="F48"/>
  <c r="G48" s="1"/>
  <c r="F69"/>
  <c r="G69" s="1"/>
  <c r="F201"/>
  <c r="G201" s="1"/>
  <c r="F169"/>
  <c r="G169" s="1"/>
  <c r="F109"/>
  <c r="G109" s="1"/>
  <c r="F58"/>
  <c r="G58" s="1"/>
  <c r="F59"/>
  <c r="G59" s="1"/>
  <c r="F40"/>
  <c r="G40" s="1"/>
  <c r="F61"/>
  <c r="G61" s="1"/>
  <c r="F77"/>
  <c r="G77" s="1"/>
  <c r="F209"/>
  <c r="G209" s="1"/>
  <c r="F390"/>
  <c r="G390" s="1"/>
  <c r="F174"/>
  <c r="G174" s="1"/>
  <c r="F135"/>
  <c r="G135" s="1"/>
  <c r="F176"/>
  <c r="G176" s="1"/>
  <c r="F126"/>
  <c r="G126" s="1"/>
  <c r="F186"/>
  <c r="G186" s="1"/>
  <c r="F171"/>
  <c r="G171" s="1"/>
  <c r="F307"/>
  <c r="G307" s="1"/>
  <c r="F375"/>
  <c r="G375" s="1"/>
  <c r="F240"/>
  <c r="G240" s="1"/>
  <c r="F258"/>
  <c r="G258" s="1"/>
  <c r="F198"/>
  <c r="G198" s="1"/>
  <c r="F266"/>
  <c r="G266" s="1"/>
  <c r="F261"/>
  <c r="G261" s="1"/>
  <c r="F484"/>
  <c r="G484" s="1"/>
  <c r="F363"/>
  <c r="G363" s="1"/>
  <c r="F514"/>
  <c r="G514" s="1"/>
  <c r="F540"/>
  <c r="G540" s="1"/>
  <c r="F560"/>
  <c r="G560" s="1"/>
  <c r="F602"/>
  <c r="G602" s="1"/>
  <c r="F553"/>
  <c r="G553" s="1"/>
  <c r="F622"/>
  <c r="G622" s="1"/>
  <c r="F648"/>
  <c r="G648" s="1"/>
  <c r="F600"/>
  <c r="G600" s="1"/>
  <c r="F524"/>
  <c r="G524" s="1"/>
  <c r="F549"/>
  <c r="G549" s="1"/>
  <c r="F581"/>
  <c r="G581" s="1"/>
  <c r="F612"/>
  <c r="G612" s="1"/>
  <c r="F545"/>
  <c r="G545" s="1"/>
  <c r="F580"/>
  <c r="G580" s="1"/>
  <c r="F496"/>
  <c r="G496" s="1"/>
  <c r="F547"/>
  <c r="G547" s="1"/>
  <c r="F522"/>
  <c r="G522" s="1"/>
  <c r="F570"/>
  <c r="G570" s="1"/>
  <c r="F598"/>
  <c r="G598" s="1"/>
  <c r="F607"/>
  <c r="G607" s="1"/>
  <c r="F565"/>
  <c r="G565" s="1"/>
  <c r="F511"/>
  <c r="G511" s="1"/>
  <c r="F39"/>
  <c r="G39" s="1"/>
  <c r="F222"/>
  <c r="G222" s="1"/>
  <c r="F297"/>
  <c r="G297" s="1"/>
  <c r="F283"/>
  <c r="G283" s="1"/>
  <c r="F442"/>
  <c r="G442" s="1"/>
  <c r="F152"/>
  <c r="G152" s="1"/>
  <c r="F110"/>
  <c r="G110" s="1"/>
  <c r="F147"/>
  <c r="G147" s="1"/>
  <c r="F104"/>
  <c r="G104" s="1"/>
  <c r="F155"/>
  <c r="G155" s="1"/>
  <c r="F149"/>
  <c r="G149" s="1"/>
  <c r="F284"/>
  <c r="G284" s="1"/>
  <c r="F468"/>
  <c r="G468" s="1"/>
  <c r="F159"/>
  <c r="G159" s="1"/>
  <c r="F117"/>
  <c r="G117" s="1"/>
  <c r="F161"/>
  <c r="G161" s="1"/>
  <c r="F111"/>
  <c r="G111" s="1"/>
  <c r="F163"/>
  <c r="G163" s="1"/>
  <c r="F156"/>
  <c r="G156" s="1"/>
  <c r="F292"/>
  <c r="G292" s="1"/>
  <c r="F177"/>
  <c r="G177" s="1"/>
  <c r="F235"/>
  <c r="G235" s="1"/>
  <c r="F196"/>
  <c r="G196" s="1"/>
  <c r="F242"/>
  <c r="G242" s="1"/>
  <c r="F185"/>
  <c r="G185" s="1"/>
  <c r="F260"/>
  <c r="G260" s="1"/>
  <c r="F245"/>
  <c r="G245" s="1"/>
  <c r="F398"/>
  <c r="G398" s="1"/>
  <c r="F47"/>
  <c r="G47" s="1"/>
  <c r="F309"/>
  <c r="G309" s="1"/>
  <c r="F270"/>
  <c r="G270" s="1"/>
  <c r="F326"/>
  <c r="G326" s="1"/>
  <c r="F273"/>
  <c r="G273" s="1"/>
  <c r="F336"/>
  <c r="G336" s="1"/>
  <c r="F321"/>
  <c r="G321" s="1"/>
  <c r="F121"/>
  <c r="G121" s="1"/>
  <c r="F303"/>
  <c r="G303" s="1"/>
  <c r="F654"/>
  <c r="G654" s="1"/>
  <c r="F578"/>
  <c r="G578" s="1"/>
  <c r="F574"/>
  <c r="G574" s="1"/>
  <c r="F605"/>
  <c r="G605" s="1"/>
  <c r="F526"/>
  <c r="G526" s="1"/>
  <c r="F624"/>
  <c r="G624" s="1"/>
  <c r="F660"/>
  <c r="G660" s="1"/>
  <c r="F561"/>
  <c r="G561" s="1"/>
  <c r="F673"/>
  <c r="G673" s="1"/>
  <c r="F675"/>
  <c r="G675" s="1"/>
  <c r="F633"/>
  <c r="G633" s="1"/>
  <c r="F564"/>
  <c r="G564" s="1"/>
  <c r="F672"/>
  <c r="G672" s="1"/>
  <c r="F535"/>
  <c r="G535" s="1"/>
  <c r="F520"/>
  <c r="G520" s="1"/>
  <c r="F558"/>
  <c r="G558" s="1"/>
  <c r="F617"/>
  <c r="G617" s="1"/>
  <c r="F662"/>
  <c r="G662" s="1"/>
  <c r="F658"/>
  <c r="G658" s="1"/>
  <c r="F651"/>
  <c r="G651" s="1"/>
  <c r="F552"/>
  <c r="G552" s="1"/>
  <c r="F567"/>
  <c r="G567" s="1"/>
  <c r="F498"/>
  <c r="G498" s="1"/>
  <c r="F45"/>
  <c r="G45" s="1"/>
  <c r="F352"/>
  <c r="G352" s="1"/>
  <c r="F339"/>
  <c r="G339" s="1"/>
  <c r="F139"/>
  <c r="G139" s="1"/>
  <c r="F299"/>
  <c r="G299" s="1"/>
  <c r="F178"/>
  <c r="G178" s="1"/>
  <c r="F434"/>
  <c r="G434" s="1"/>
  <c r="F316"/>
  <c r="G316" s="1"/>
  <c r="F37"/>
  <c r="G37" s="1"/>
  <c r="F167"/>
  <c r="G167" s="1"/>
  <c r="F340"/>
  <c r="G340" s="1"/>
  <c r="F145"/>
  <c r="G145" s="1"/>
  <c r="F94"/>
  <c r="G94" s="1"/>
  <c r="F276"/>
  <c r="G276" s="1"/>
  <c r="F14"/>
  <c r="G14" s="1"/>
  <c r="F181"/>
  <c r="G181" s="1"/>
  <c r="F31"/>
  <c r="G31" s="1"/>
  <c r="F150"/>
  <c r="G150" s="1"/>
  <c r="F73"/>
  <c r="G73" s="1"/>
  <c r="F60"/>
  <c r="G60" s="1"/>
  <c r="F85"/>
  <c r="G85" s="1"/>
  <c r="F417"/>
  <c r="G417" s="1"/>
  <c r="F84"/>
  <c r="G84" s="1"/>
  <c r="F97"/>
  <c r="G97" s="1"/>
  <c r="F134"/>
  <c r="G134" s="1"/>
  <c r="F136"/>
  <c r="G136" s="1"/>
  <c r="F187"/>
  <c r="G187" s="1"/>
  <c r="F306"/>
  <c r="G306" s="1"/>
  <c r="F445"/>
  <c r="G445" s="1"/>
  <c r="F218"/>
  <c r="G218" s="1"/>
  <c r="F411"/>
  <c r="G411" s="1"/>
  <c r="F226"/>
  <c r="G226" s="1"/>
  <c r="F421"/>
  <c r="G421" s="1"/>
  <c r="F253"/>
  <c r="G253" s="1"/>
  <c r="F356"/>
  <c r="G356" s="1"/>
  <c r="F267"/>
  <c r="G267" s="1"/>
  <c r="F56"/>
  <c r="G56" s="1"/>
  <c r="F115"/>
  <c r="G115" s="1"/>
  <c r="F344"/>
  <c r="G344" s="1"/>
  <c r="F332"/>
  <c r="G332" s="1"/>
  <c r="F349"/>
  <c r="G349" s="1"/>
  <c r="F378"/>
  <c r="G378" s="1"/>
  <c r="F211"/>
  <c r="G211" s="1"/>
  <c r="F227"/>
  <c r="G227" s="1"/>
  <c r="F223"/>
  <c r="G223" s="1"/>
  <c r="F362"/>
  <c r="G362" s="1"/>
  <c r="F219"/>
  <c r="G219" s="1"/>
  <c r="F175"/>
  <c r="G175" s="1"/>
  <c r="F170"/>
  <c r="G170" s="1"/>
  <c r="F229"/>
  <c r="G229" s="1"/>
  <c r="F216"/>
  <c r="G216" s="1"/>
  <c r="F373"/>
  <c r="G373" s="1"/>
  <c r="F383"/>
  <c r="G383" s="1"/>
  <c r="F301"/>
  <c r="G301" s="1"/>
  <c r="F263"/>
  <c r="G263" s="1"/>
  <c r="F311"/>
  <c r="G311" s="1"/>
  <c r="F265"/>
  <c r="G265" s="1"/>
  <c r="F328"/>
  <c r="G328" s="1"/>
  <c r="F314"/>
  <c r="G314" s="1"/>
  <c r="F477"/>
  <c r="G477" s="1"/>
  <c r="F244"/>
  <c r="G244" s="1"/>
  <c r="F400"/>
  <c r="G400" s="1"/>
  <c r="F333"/>
  <c r="G333" s="1"/>
  <c r="F410"/>
  <c r="G410" s="1"/>
  <c r="F335"/>
  <c r="G335" s="1"/>
  <c r="F430"/>
  <c r="G430" s="1"/>
  <c r="F431"/>
  <c r="G431" s="1"/>
  <c r="F275"/>
  <c r="G275" s="1"/>
  <c r="F119"/>
  <c r="G119" s="1"/>
  <c r="F594"/>
  <c r="G594" s="1"/>
  <c r="F507"/>
  <c r="G507" s="1"/>
  <c r="F537"/>
  <c r="G537" s="1"/>
  <c r="F603"/>
  <c r="G603" s="1"/>
  <c r="F556"/>
  <c r="G556" s="1"/>
  <c r="F508"/>
  <c r="G508" s="1"/>
  <c r="F528"/>
  <c r="G528" s="1"/>
  <c r="F550"/>
  <c r="G550" s="1"/>
  <c r="F604"/>
  <c r="G604" s="1"/>
  <c r="F497"/>
  <c r="G497" s="1"/>
  <c r="F503"/>
  <c r="G503" s="1"/>
  <c r="F495"/>
  <c r="G495" s="1"/>
  <c r="F665"/>
  <c r="G665" s="1"/>
  <c r="F510"/>
  <c r="G510" s="1"/>
  <c r="F505"/>
  <c r="G505" s="1"/>
  <c r="F539"/>
  <c r="G539" s="1"/>
  <c r="F500"/>
  <c r="G500" s="1"/>
  <c r="F509"/>
  <c r="G509" s="1"/>
  <c r="F513"/>
  <c r="G513" s="1"/>
  <c r="F582"/>
  <c r="G582" s="1"/>
  <c r="F609"/>
  <c r="G609" s="1"/>
  <c r="F630"/>
  <c r="G630" s="1"/>
  <c r="F615"/>
  <c r="G615" s="1"/>
  <c r="F10"/>
  <c r="G10" s="1"/>
  <c r="F342"/>
  <c r="G342" s="1"/>
  <c r="F440"/>
  <c r="G440" s="1"/>
  <c r="F125"/>
  <c r="G125" s="1"/>
  <c r="F469"/>
  <c r="G469" s="1"/>
  <c r="F252"/>
  <c r="F418"/>
  <c r="G418" s="1"/>
  <c r="F17"/>
  <c r="G17" s="1"/>
  <c r="F49"/>
  <c r="G49" s="1"/>
  <c r="F324"/>
  <c r="G324" s="1"/>
  <c r="F367"/>
  <c r="G367" s="1"/>
  <c r="F237"/>
  <c r="G237" s="1"/>
  <c r="F141"/>
  <c r="G141" s="1"/>
  <c r="F142"/>
  <c r="G142" s="1"/>
  <c r="F465"/>
  <c r="G465" s="1"/>
  <c r="F277"/>
  <c r="G277" s="1"/>
  <c r="F401"/>
  <c r="G401" s="1"/>
  <c r="F286"/>
  <c r="G286" s="1"/>
  <c r="F22"/>
  <c r="G22" s="1"/>
  <c r="F124"/>
  <c r="G124" s="1"/>
  <c r="F93"/>
  <c r="G93" s="1"/>
  <c r="F36"/>
  <c r="G36" s="1"/>
  <c r="F255"/>
  <c r="G255" s="1"/>
  <c r="F536"/>
  <c r="G536" s="1"/>
  <c r="F254"/>
  <c r="G254" s="1"/>
  <c r="F357"/>
  <c r="G357" s="1"/>
  <c r="F146"/>
  <c r="G146" s="1"/>
  <c r="F197"/>
  <c r="G197" s="1"/>
  <c r="F199"/>
  <c r="G199" s="1"/>
  <c r="F322"/>
  <c r="G322" s="1"/>
  <c r="F486"/>
  <c r="G486" s="1"/>
  <c r="F64"/>
  <c r="G64" s="1"/>
  <c r="F192"/>
  <c r="G192" s="1"/>
  <c r="F269"/>
  <c r="G269" s="1"/>
  <c r="F280"/>
  <c r="G280" s="1"/>
  <c r="F83"/>
  <c r="G83" s="1"/>
  <c r="F437"/>
  <c r="G437" s="1"/>
  <c r="F190"/>
  <c r="G190" s="1"/>
  <c r="F212"/>
  <c r="G212" s="1"/>
  <c r="F264"/>
  <c r="G264" s="1"/>
  <c r="F274"/>
  <c r="G274" s="1"/>
  <c r="F424"/>
  <c r="G424" s="1"/>
  <c r="F374"/>
  <c r="G374" s="1"/>
  <c r="F20"/>
  <c r="G20" s="1"/>
  <c r="F21"/>
  <c r="G21" s="1"/>
  <c r="F320"/>
  <c r="G320" s="1"/>
  <c r="F294"/>
  <c r="G294" s="1"/>
  <c r="F296"/>
  <c r="G296" s="1"/>
  <c r="F361"/>
  <c r="G361" s="1"/>
  <c r="F166"/>
  <c r="G166" s="1"/>
  <c r="F168"/>
  <c r="G168" s="1"/>
  <c r="F162"/>
  <c r="G162" s="1"/>
  <c r="F208"/>
  <c r="G208" s="1"/>
  <c r="F319"/>
  <c r="G319" s="1"/>
  <c r="F232"/>
  <c r="G232" s="1"/>
  <c r="F354"/>
  <c r="G354" s="1"/>
  <c r="F592"/>
  <c r="G592" s="1"/>
  <c r="F249"/>
  <c r="G249" s="1"/>
  <c r="F413"/>
  <c r="G413" s="1"/>
  <c r="F415"/>
  <c r="G415" s="1"/>
  <c r="F248"/>
  <c r="G248" s="1"/>
  <c r="F279"/>
  <c r="G279" s="1"/>
  <c r="F334"/>
  <c r="G334" s="1"/>
  <c r="F281"/>
  <c r="G281" s="1"/>
  <c r="F343"/>
  <c r="G343" s="1"/>
  <c r="F337"/>
  <c r="G337" s="1"/>
  <c r="F492"/>
  <c r="G492" s="1"/>
  <c r="F52"/>
  <c r="G52" s="1"/>
  <c r="F18"/>
  <c r="G18" s="1"/>
  <c r="F30"/>
  <c r="G30" s="1"/>
  <c r="F86"/>
  <c r="G86" s="1"/>
  <c r="F132"/>
  <c r="G132" s="1"/>
  <c r="F188"/>
  <c r="G188" s="1"/>
  <c r="F164"/>
  <c r="G164" s="1"/>
  <c r="F435"/>
  <c r="G435" s="1"/>
  <c r="F365"/>
  <c r="G365" s="1"/>
  <c r="F446"/>
  <c r="G446" s="1"/>
  <c r="F379"/>
  <c r="G379" s="1"/>
  <c r="F454"/>
  <c r="G454" s="1"/>
  <c r="F463"/>
  <c r="G463" s="1"/>
  <c r="F46"/>
  <c r="G46" s="1"/>
  <c r="F278"/>
  <c r="G278" s="1"/>
  <c r="F236"/>
  <c r="G236" s="1"/>
  <c r="F289"/>
  <c r="G289" s="1"/>
  <c r="F228"/>
  <c r="G228" s="1"/>
  <c r="F305"/>
  <c r="G305" s="1"/>
  <c r="F291"/>
  <c r="G291" s="1"/>
  <c r="F456"/>
  <c r="G456" s="1"/>
  <c r="F76"/>
  <c r="G76" s="1"/>
  <c r="F287"/>
  <c r="G287" s="1"/>
  <c r="F241"/>
  <c r="G241" s="1"/>
  <c r="F295"/>
  <c r="G295" s="1"/>
  <c r="F243"/>
  <c r="G243" s="1"/>
  <c r="F313"/>
  <c r="G313" s="1"/>
  <c r="F298"/>
  <c r="G298" s="1"/>
  <c r="F464"/>
  <c r="G464" s="1"/>
  <c r="F490"/>
  <c r="G490" s="1"/>
  <c r="F388"/>
  <c r="G388" s="1"/>
  <c r="F325"/>
  <c r="G325" s="1"/>
  <c r="F402"/>
  <c r="G402" s="1"/>
  <c r="F327"/>
  <c r="G327" s="1"/>
  <c r="F412"/>
  <c r="G412" s="1"/>
  <c r="F405"/>
  <c r="G405" s="1"/>
  <c r="F406"/>
  <c r="G406" s="1"/>
  <c r="F28"/>
  <c r="G28" s="1"/>
  <c r="F473"/>
  <c r="G473" s="1"/>
  <c r="F427"/>
  <c r="G427" s="1"/>
  <c r="F488"/>
  <c r="G488" s="1"/>
  <c r="F439"/>
  <c r="G439" s="1"/>
  <c r="F128"/>
  <c r="G128" s="1"/>
  <c r="F35"/>
  <c r="G35" s="1"/>
  <c r="F127"/>
  <c r="G127" s="1"/>
  <c r="F51"/>
  <c r="G51" s="1"/>
  <c r="F595"/>
  <c r="G595" s="1"/>
  <c r="F640"/>
  <c r="G640" s="1"/>
  <c r="F559"/>
  <c r="G559" s="1"/>
  <c r="F596"/>
  <c r="G596" s="1"/>
  <c r="F667"/>
  <c r="G667" s="1"/>
  <c r="F649"/>
  <c r="G649" s="1"/>
  <c r="F525"/>
  <c r="G525" s="1"/>
  <c r="F590"/>
  <c r="G590" s="1"/>
  <c r="F620"/>
  <c r="G620" s="1"/>
  <c r="F502"/>
  <c r="G502" s="1"/>
  <c r="F501"/>
  <c r="G501" s="1"/>
  <c r="F625"/>
  <c r="G625" s="1"/>
  <c r="F606"/>
  <c r="G606" s="1"/>
  <c r="F611"/>
  <c r="G611" s="1"/>
  <c r="F566"/>
  <c r="G566" s="1"/>
  <c r="F618"/>
  <c r="G618" s="1"/>
  <c r="F587"/>
  <c r="G587" s="1"/>
  <c r="F517"/>
  <c r="G517" s="1"/>
  <c r="F614"/>
  <c r="G614" s="1"/>
  <c r="F506"/>
  <c r="G506" s="1"/>
  <c r="F571"/>
  <c r="G571" s="1"/>
  <c r="F613"/>
  <c r="G613" s="1"/>
  <c r="F521"/>
  <c r="G521" s="1"/>
  <c r="F679" l="1"/>
  <c r="E1" s="1"/>
  <c r="I590" i="1" l="1"/>
</calcChain>
</file>

<file path=xl/sharedStrings.xml><?xml version="1.0" encoding="utf-8"?>
<sst xmlns="http://schemas.openxmlformats.org/spreadsheetml/2006/main" count="3505" uniqueCount="754">
  <si>
    <t>9440 MOBILE PRINTY КАРМАННЫЙ ШТАМП 40х40мм СЕРЕБРИСТЫЙ</t>
  </si>
  <si>
    <t>9440 MOBILE PRINTY КАРМАННЫЙ ШТАМП 40х40мм КРАСНЫЙ</t>
  </si>
  <si>
    <t>PROFESSIONAL LINE</t>
  </si>
  <si>
    <t xml:space="preserve">PRINTY LINE </t>
  </si>
  <si>
    <t>CLASSIC LINE</t>
  </si>
  <si>
    <t>РАСХОДНЫЕ МАТЕРИАЛЫ</t>
  </si>
  <si>
    <t>ДОПОЛНИТЕЛЬНЫЙ АССОРТИМЕНТ</t>
  </si>
  <si>
    <t>МАТЕРИАЛЫ ДЛЯ ПРОИЗВОДСТВА КЛИШЕ</t>
  </si>
  <si>
    <t>6/56 СМЕННАЯ ПОДУШКА, СИНЯЯ</t>
  </si>
  <si>
    <t xml:space="preserve">4910 PRINTY 4.0 ОСНАСТКА ДЛЯ ШТАМПА 26х9мм СИНЯЯ </t>
  </si>
  <si>
    <t xml:space="preserve">4915 PRINTY 4.0 ОСНАСТКА ДЛЯ ШТАМПА 70х25мм ЗЕЛЕНОЕ ЯБЛОКО </t>
  </si>
  <si>
    <t xml:space="preserve">4915 PRINTY 4.0 ОСНАСТКА ДЛЯ ШТАМПА 70х25мм СЕРАЯ </t>
  </si>
  <si>
    <t xml:space="preserve">4915 PRINTY 4.0 ОСНАСТКА ДЛЯ ШТАМПА 70х25мм ЧЕРНАЯ </t>
  </si>
  <si>
    <t xml:space="preserve">4915 PRINTY 4.0 ОСНАСТКА ДЛЯ ШТАМПА 70х25мм КРАСНАЯ </t>
  </si>
  <si>
    <t xml:space="preserve">4915 PRINTY 4.0 ОСНАСТКА ДЛЯ ШТАМПА 70х25мм ФУКСИЯ </t>
  </si>
  <si>
    <t xml:space="preserve">4915 PRINTY 4.0 ОСНАСТКА ДЛЯ ШТАМПА 70х25мм СИНЯЯ </t>
  </si>
  <si>
    <t>46025 PRINTY ОСНАСТКА ДЛЯ КРУГЛОЙ ПЕЧАТИ диам.25мм,ЧЕРНАЯ</t>
  </si>
  <si>
    <t>4931 PRINTY ОСНАСТКА ДЛЯ ШТАМПА 70х30мм ЧЕРНАЯ</t>
  </si>
  <si>
    <t>4918 PRINTY ОСНАСТКА ДЛЯ ШТАМПА 75х15мм ЧЕРНАЯ</t>
  </si>
  <si>
    <t>46019 PRINTY ОСНАСТКА ДЛЯ ПЕЧАТИ ДИАМ.19мм,ЧЕРНАЯ</t>
  </si>
  <si>
    <t>6/46050 СМЕННАЯ ПОДУШКА,СИНЯЯ</t>
  </si>
  <si>
    <t>6/4914 СМЕННАЯ ПОДУШКА, СИНЯЯ</t>
  </si>
  <si>
    <t>6/4914 СМЕННАЯ ПОДУШКА, НЕОКРАШЕННАЯ</t>
  </si>
  <si>
    <t>4912 PRINTY 4.0 ОСНАСТКА ДЛЯ ШТАМПА 47х18мм ЗЕЛЕНОЕ ЯБЛОКО</t>
  </si>
  <si>
    <t>4912 PRINTY 4.0 ОСНАСТКА ДЛЯ ШТАМПА 47х18мм СЕРАЯ</t>
  </si>
  <si>
    <t>4912 PRINTY 4.0 ОСНАСТКА ДЛЯ ШТАМПА 47х18мм ЧЕРНАЯ</t>
  </si>
  <si>
    <t>4912 PRINTY 4.0 ОСНАСТКА ДЛЯ ШТАМПА 47х18мм, КРАСНАЯ</t>
  </si>
  <si>
    <t>4912 PRINTY 4.0 ОСНАСТКА ДЛЯ ШТАМПА 47х18мм ФУКСИЯ</t>
  </si>
  <si>
    <t>4912 PRINTY 4.0 ОСНАСТКА ДЛЯ ШТАМПА 47х18мм СИНЯЯ</t>
  </si>
  <si>
    <t>9440 MOBILE PRINTY КАРМАННЫЙ ШТАМП 40х40мм СИНИЙ</t>
  </si>
  <si>
    <t>9440 MOBILE PRINTY КАРМАННЫЙ ШТАМП 40х40мм ЧЕРНЫЙ</t>
  </si>
  <si>
    <t>6/4750 СМЕННАЯ ПОДУШКА, СИНЯЯ</t>
  </si>
  <si>
    <t>9425 MOBILE PRINTY КАРМАННЫЙ ШТАМП 25Х25мм СИНИЙ</t>
  </si>
  <si>
    <t>4931 PRINTY ОСНАСТКА ДЛЯ ШТАМПА 70х30мм КРАСНАЯ</t>
  </si>
  <si>
    <t>1554 ЛЕНТОЧНЫЙ НУМЕРАТОР,5мм,4 РАЗРЯДА</t>
  </si>
  <si>
    <t>1556 ЛЕНТОЧНЫЙ НУМЕРАТОР,5мм,6 РАЗРЯДОВ</t>
  </si>
  <si>
    <t>Заказ</t>
  </si>
  <si>
    <t>Всего</t>
  </si>
  <si>
    <t>1574 ЛЕНТОЧНЫЙ НУМЕРАТОР,7мм,4 РАЗРЯДА</t>
  </si>
  <si>
    <t>1576 ЛЕНТОЧНЫЙ НУМЕРАТОР,7мм,6 РАЗРЯДОВ</t>
  </si>
  <si>
    <t>1596 ЛЕНТОЧНЫЙ НУМЕРАТОР,9мм,6 РАЗРЯДОВ</t>
  </si>
  <si>
    <t>15126 ЛЕНТОЧНЫЙ НУМЕРАТОР,12мм,6 РАЗРЯДОВ</t>
  </si>
  <si>
    <t>15156 ЛЕНТОЧНЫЙ НУМЕРАТОР,15мм,6 РАЗРЯДОВ</t>
  </si>
  <si>
    <t>15184 ЛЕНТОЧНЫЙ НУМЕРАТОР,18мм,4 РАЗРЯДА</t>
  </si>
  <si>
    <t>15186 ЛЕНТОЧНЫЙ НУМЕРАТОР,18мм,6 РАЗРЯДОВ</t>
  </si>
  <si>
    <t>6/4912 СМЕННАЯ ПОДУШКА, НЕОКРАШЕННАЯ ДЛЯ СПИРТОВОЙ КРАСКИ</t>
  </si>
  <si>
    <t>4918 PRINTY ОСНАСТКА ДЛЯ ШТАМПА 75х15мм КРАСНАЯ</t>
  </si>
  <si>
    <t>4918 PRINTY ОСНАСТКА ДЛЯ ШТАМПА 75х15мм СИНЯЯ</t>
  </si>
  <si>
    <t>4918 PRINTY ОСНАСТКА ДЛЯ ШТАМПА 75х15мм СЕРАЯ</t>
  </si>
  <si>
    <t>6/4918 СМЕННАЯ ПОДУШКА, СИНЯЯ</t>
  </si>
  <si>
    <t>6/4918 СМЕННАЯ ПОДУШКА, КРАСНАЯ</t>
  </si>
  <si>
    <t>6/4918 СМЕННАЯ ПОДУШКА, НЕОКРАШЕННАЯ</t>
  </si>
  <si>
    <t>6/4916 СМЕННАЯ ПОДУШКА, СИНЯЯ</t>
  </si>
  <si>
    <t>6/4916 СМЕННАЯ ПОДУШКА, КРАСНАЯ</t>
  </si>
  <si>
    <t>6/4916 СМЕННАЯ ПОДУШКА, НЕОКРАШЕННАЯ</t>
  </si>
  <si>
    <t>ПИНЦЕТ DORMY I/4 (рециклинг)</t>
  </si>
  <si>
    <t>15710 ЛЕНТОЧНЫЙ НУМЕРАТОР,7мм,10 РАЗРЯДОВ</t>
  </si>
  <si>
    <t>4908 PRINTY ОСНАСТКА ДЛЯ ШТАМПА 15х7мм ЧЕРНЫЙ</t>
  </si>
  <si>
    <t>6/4908 СМЕННАЯ ПОДУШКА, НЕОКРАШЕННАЯ</t>
  </si>
  <si>
    <t>6/4908 СМЕННАЯ ПОДУШКА, СИНЯЯ</t>
  </si>
  <si>
    <t>4929 PRINTY ОСНАСТКА ДЛЯ ШТАМПА 50х30мм СИНЯЯ</t>
  </si>
  <si>
    <t>4929 PRINTY ОСНАСТКА ДЛЯ ШТАМПА 50х30мм КРАСНАЯ</t>
  </si>
  <si>
    <t>4916 PRINTY ОСНАСТКА ДЛЯ ШТАМПА 70х10мм,ЧЕРНАЯ</t>
  </si>
  <si>
    <t>4917 PRINTY ОСНАСТКА ДЛЯ ШТАМПА 50х10мм,ЧЕРНАЯ</t>
  </si>
  <si>
    <t>4923 PRINTY ОСНАСТКА ДЛЯ ШТАМПА  30х30мм ЧЕРНАЯ</t>
  </si>
  <si>
    <t>4925 PRINTY ОСНАСТКА ДЛЯ ШТАМПА 82х25мм ЧЕРНАЯ</t>
  </si>
  <si>
    <t>4925 PRINTY ОСНАСТКА ДЛЯ ШТАМПА 82х25мм СИНЯЯ</t>
  </si>
  <si>
    <t>4925 PRINTY ОСНАСТКА ДЛЯ ШТАМПА 82х25мм КРАСНАЯ</t>
  </si>
  <si>
    <t>4925 PRINTY ОСНАСТКА ДЛЯ ШТАМПА 82х25мм СЕРАЯ</t>
  </si>
  <si>
    <t>4928 PRINTY ОСНАСТКА ДЛЯ ШТАМПА 60х33мм ЧЕРНАЯ</t>
  </si>
  <si>
    <t>4928 PRINTY ОСНАСТКА ДЛЯ ШТАМПА 60х33мм СИНЯЯ</t>
  </si>
  <si>
    <t>4928 PRINTY ОСНАСТКА ДЛЯ ШТАМПА 60х33мм СЕРАЯ</t>
  </si>
  <si>
    <t>1534 ЛЕНТОЧНЫЙ НУМЕРАТОР,3мм,4 РАЗРЯДА</t>
  </si>
  <si>
    <t>1536 ЛЕНТОЧНЫЙ НУМЕРАТОР,3мм,6 РАЗРЯДОВ</t>
  </si>
  <si>
    <t>1544 ЛЕНТОЧНЫЙ НУМЕРАТОР,4мм,4 разряда</t>
  </si>
  <si>
    <t>1546 ЛЕНТОЧНЫЙ НУМЕРАТОР,4мм,6 РАЗРЯДОВ</t>
  </si>
  <si>
    <t>6/52040 СМЕННАЯ ПОДУШКА СИНЯЯ</t>
  </si>
  <si>
    <t>6/4913 СМЕННАЯ ПОДУШКА, СИНЯЯ</t>
  </si>
  <si>
    <t>6/4913 СМЕННАЯ ПОДУШКА, КРАСНЫЙ</t>
  </si>
  <si>
    <t>НУМЕРАТОР REINER B8 МЕТАЛ,8 РАЗРЯДОВ,ВЫСОТА ШРИФТА 4,5ММ,ПОД.ЧЕРНАЯ</t>
  </si>
  <si>
    <t xml:space="preserve">46025 PRINTY ОСНАСТКА ДЛЯ КРУГЛОЙ ПЕЧАТИ диам.25мм СИНЯЯ </t>
  </si>
  <si>
    <t xml:space="preserve">46025 PRINTY ОСНАСТКА ДЛЯ КРУГЛОЙ ПЕЧАТИ диам.25мм,СЕРАЯ </t>
  </si>
  <si>
    <t xml:space="preserve">4910 PRINTY 4.0 ОСНАСТКА ДЛЯ ШТАМПА 26х9мм СЕРАЯ </t>
  </si>
  <si>
    <t xml:space="preserve">4910 PRINTY 4.0 ОСНАСТКА ДЛЯ ШТАМПА 26х9мм ЧЕРНАЯ </t>
  </si>
  <si>
    <t xml:space="preserve">4910 PRINTY 4.0 ОСНАСТКА ДЛЯ ШТАМПА 26х9мм КРАСНАЯ </t>
  </si>
  <si>
    <t>6/511 СМЕННАЯ ПОДУШКА, НЕОКРАШЕННАЯ</t>
  </si>
  <si>
    <t xml:space="preserve">NORIS #199 УНИВЕРСАЛЬНАЯ ШТЕМПЕЛЬНАЯ КРАСКА НА СПИРТОВОЙ ОСНОВЕ,СИНЯЯ,250МЛ </t>
  </si>
  <si>
    <t>СМЕННАЯ ЛЕНТА ДЛЯ НУМЕРАТОРОВ 1594, 1596, 1598, 15910, 15912 (9 ММ, СИМВОЛЫ ОТ А ДО М)</t>
  </si>
  <si>
    <t>6/46040 СМЕННАЯ ПОДУШКА, НЕОКРАШЕННАЯ ДЛЯ СПИРТОВОЙ КРАСКИ</t>
  </si>
  <si>
    <t>6/52040 СМЕННАЯ ПОДУШКА, НЕОКРАШЕННАЯ</t>
  </si>
  <si>
    <t xml:space="preserve">NORIS #199 УНИВЕРСАЛЬНАЯ ШТЕМПЕЛЬНАЯ КРАСКА НА СПИРТОВОЙ ОСНОВЕ,КРАСНАЯ,50МЛ </t>
  </si>
  <si>
    <t xml:space="preserve">NORIS #199 УНИВЕРСАЛЬНАЯ ШТЕМПЕЛЬНАЯ КРАСКА НА СПИРТОВОЙ ОСНОВЕ,СИНЯЯ,50МЛ </t>
  </si>
  <si>
    <t xml:space="preserve">NORIS #210 БЫСТРОСОХНУЩАЯ ШТЕМПЕЛЬНАЯ КРАСКА НА МАСЛЯНОЙ ОСНОВЕ,ЧЕРНАЯ,25МЛ </t>
  </si>
  <si>
    <t xml:space="preserve">NORIS #210 БЫСТРОСОХНУЩАЯ ШТЕМПЕЛЬНАЯ КРАСКА НА МАСЛЯНОЙ ОСНОВЕ,КРАСНАЯ,25МЛ </t>
  </si>
  <si>
    <t xml:space="preserve">NORIS #210 БЫСТРОСОХНУЩАЯ ШТЕМПЕЛЬНАЯ КРАСКА НА МАСЛЯНОЙ ОСНОВЕ,ЧЕРНАЯ,50МЛ </t>
  </si>
  <si>
    <t>6/4910 СМЕННАЯ ПОДУШКА, СИНЯЯ</t>
  </si>
  <si>
    <t>6/4915 СМЕННАЯ ПОДУШКА, СИНЯЯ</t>
  </si>
  <si>
    <t>6/4924 СМЕННАЯ ПОДУШКА, ЧЕРНАЯ</t>
  </si>
  <si>
    <t>6/4924 СМЕННАЯ ПОДУШКА, СИНЯЯ</t>
  </si>
  <si>
    <t>9425 MOBILE PRINTY КАРМАННЫЙ ШТАМП 25Х25мм КРАСНЫЙ</t>
  </si>
  <si>
    <t>15312 ЛЕНТОЧНЫЙНУМЕРАТОР,3мм,12 РАЗРЯДОВ</t>
  </si>
  <si>
    <t>6/4924 СМЕННАЯ ПОДУШКА, ФИОЛЕТОВАЯ</t>
  </si>
  <si>
    <t>6/4922 СМЕННАЯ ПОДУШКА, СИНЯЯ</t>
  </si>
  <si>
    <t>6/4922 СМЕННАЯ ПОДУШКА, НЕОКРАШЕННАЯ</t>
  </si>
  <si>
    <t>6/4923 СМЕННАЯ ПОДУШКА, СИНЯЯ</t>
  </si>
  <si>
    <t>6/4923 СМЕННАЯ ПОДУШКА, КРАСНАЯ</t>
  </si>
  <si>
    <t>6/4923 СМЕННАЯ ПОДУШКА, НЕОКРАШЕННАЯ</t>
  </si>
  <si>
    <t>6/4926 СМЕННАЯ ПОДУШКА, СИНЯЯ</t>
  </si>
  <si>
    <t>7012/0,5l MCI, ЖЕЛТО-ОРАНЖЕВАЯ</t>
  </si>
  <si>
    <t>7012/0,5l MCI, ТЕМНО КРАСНАЯ</t>
  </si>
  <si>
    <t>7012/0,5l MCI, НЕБЕСНО ГОЛУБОЙ</t>
  </si>
  <si>
    <t>6/4926 СМЕННАЯ ПОДУШКА, КРАСНАЯ</t>
  </si>
  <si>
    <t>4913 PRINTY 4.0 ОСНАСТКА ДЛЯ ШТАМПА 58х22мм СИНЯЯ</t>
  </si>
  <si>
    <t xml:space="preserve">DELRIN МАТЕРИАЛ ДЛЯ ГРАВИРОВКИ КЛИШЕ 11Х12(279Х305) БЕЛЫЙ </t>
  </si>
  <si>
    <t xml:space="preserve">6/4921 СМЕННАЯ ПОДУШКА, КРАСНАЯ </t>
  </si>
  <si>
    <t xml:space="preserve">6003L КАССА ЛАТИНСКИХ БУКВ И ЦИФР ВЫСОТОЙ 3ММ </t>
  </si>
  <si>
    <t>9430 MOBILE PRINTY КАРМАННЫЙ ШТАМП 30х30мм КРАСНЫЙ</t>
  </si>
  <si>
    <t>9430 MOBILE PRINTY КАРМАННЫЙ ШТАМП 30х30мм СИНИЙ</t>
  </si>
  <si>
    <t>9430 MOBILE PRINTY КАРМАННЫЙ ШТАМП 30х30мм СЕРЕБРИСТЫЙ</t>
  </si>
  <si>
    <t>9430 MOBILE PRINTY КАРМАННЫЙ ШТАМП 30х30мм СЕРЫЙ</t>
  </si>
  <si>
    <t>6/5756 СМЕННАЯ ПОДУШКА, НЕОКРАШЕННАЯ</t>
  </si>
  <si>
    <t>6/4931 СМЕННАЯ ПОДУШКА, СИНЯЯ</t>
  </si>
  <si>
    <t>6/4931 СМЕННАЯ ПОДУШКА, НЕОКРАШЕННАЯ</t>
  </si>
  <si>
    <t>9413 MOBILE PRINTY КАРМАННЫЙ ШТАМП 58Х22мм СИНИЙ</t>
  </si>
  <si>
    <t>9413 MOBILE PRINTY КАРМАННЫЙ ШТАМП 58Х22мм СЕРЕБРИСТЫЙ</t>
  </si>
  <si>
    <t>9413 MOBILE PRINTY КАРМАННЫЙ ШТАМП 58Х22мм ЧЕРНЫЙ</t>
  </si>
  <si>
    <t>4931 PRINTY ОСНАСТКА ДЛЯ ШТАМПА 70х30мм СЕРАЯ</t>
  </si>
  <si>
    <t>4931 PRINTY ОСНАСТКА ДЛЯ ШТАМПА 70х30мм СИНЯЯ</t>
  </si>
  <si>
    <t xml:space="preserve">46019 PRINTY ОСНАСТКА ДЛЯ ПЕЧАТИ ДИАМ.19мм,СЕРАЯ </t>
  </si>
  <si>
    <t>6/56/2 СМЕННАЯ ПОДУШКА, СИНЕ-КРАСНАЯ</t>
  </si>
  <si>
    <t>7021 БЫСТРОСОХНУЩАЯ ШТЕМП.КРАСКА,ЧЕРНАЯ,25МЛ</t>
  </si>
  <si>
    <t>7021 БЫСТРОСОХНУЩАЯ ШТЕМП.КРАСКА,СИНЯЯ,25МЛ</t>
  </si>
  <si>
    <t>7021 БЫСТРОСОХНУЩАЯ ШТЕМП.КРАСКА,КРАСНАЯ,25МЛ</t>
  </si>
  <si>
    <t>7021 БЫСТРОСОХНУЩАЯ ШТЕМП.КРАСКА,БЕЛАЯ,25МЛ</t>
  </si>
  <si>
    <t>7021 БЫСТРОСОХНУЩАЯ ШТЕМП.КРАСКА,ЗЕЛЕНАЯ,25МЛ</t>
  </si>
  <si>
    <t>4820 PRINTY ДАТЕР,ВЫСОТА ДАТЫ 4мм,АНГЛ.</t>
  </si>
  <si>
    <t>4820 PRINTY ДАТЕР ВЫСОТА ДАТЫ 4мм</t>
  </si>
  <si>
    <t>6/4927 СМЕННАЯ ПОДУШКА, СИНЯЯ</t>
  </si>
  <si>
    <t>6/53/2 СМЕННАЯ ПОДУШКА, СИНЕ/КРАСНАЯ</t>
  </si>
  <si>
    <t>6/58 СМЕННАЯ ПОДУШКА, СИНЯЯ</t>
  </si>
  <si>
    <t>Название</t>
  </si>
  <si>
    <t>6/9412 СМЕННАЯ ПОДУШКА, СИНЯЯ</t>
  </si>
  <si>
    <t>MOBILE PRINTY</t>
  </si>
  <si>
    <t>7021 БЫСТРОСОХНУЩАЯ ШТЕМП.КРАСКА,ФИОЛЕТОВАЯ,25МЛ</t>
  </si>
  <si>
    <t>1538 ЛЕНТОЧНЫЙНУМЕРАТОР,3мм,8 РАЗРЯДОВ</t>
  </si>
  <si>
    <t>1548 ЛЕНТОЧНЫЙ НУМЕРАТОР,4мм,8 РАЗРЯДОВ</t>
  </si>
  <si>
    <t>1558 ЛЕНТОЧНЫЙ НУМЕРАТОР,5мм,8 РАЗРЯДОВ</t>
  </si>
  <si>
    <t>1578 ЛЕНТОЧНЫЙ НУМЕРАТОР,7мм,8 РАЗРЯДОВ</t>
  </si>
  <si>
    <t>6006 ДОПОЛНИТЕЛЬНАЯ КАССА БУКВ И ЦИФР ВЫСОТОЙ 2.2 и 3.1мм</t>
  </si>
  <si>
    <t>6005 УНИВЕРСАЛЬНАЯ КАССА РУССКИХ БУКВ И ЦИФР ВЫСОТОЙ 2.2 И 3.1мм</t>
  </si>
  <si>
    <t>6/46030 СМЕННАЯ ПОДУШКА, СИНЯЯ</t>
  </si>
  <si>
    <t>6/46030 СМЕННАЯ ПОДУШКА, КРАСНАЯ</t>
  </si>
  <si>
    <t>6/46030 СМЕННАЯ ПОДУШКА, НЕОКРАШЕННАЯ</t>
  </si>
  <si>
    <t>6/46040 СМЕННАЯ ПОДУШКА, СИНЯЯ</t>
  </si>
  <si>
    <t>6/46040 СМЕННАЯ ПОДУШКА, ФИОЛЕТОВАЯ</t>
  </si>
  <si>
    <t>6/46040 СМЕННАЯ ПОДУШКА, НЕОКРАШЕННАЯ</t>
  </si>
  <si>
    <t>NORIS #199UVD НЕВИДИМАЯ УНИВЕРСАЛЬНАЯ КРАСКА НА СПИРТОВОЙ ОСНОВЕ,50МЛ</t>
  </si>
  <si>
    <t>6004L КАССА ЛАТИНСКИХ БУКВ И ЦИФР ВЫСОТОЙ 4ММ</t>
  </si>
  <si>
    <t>15188 ЛЕНТОЧНЫЙ НУМЕРАТОР,18мм,8 РАЗРЯДОВ</t>
  </si>
  <si>
    <t>15158 ЛЕНТОЧНЫЙ НУМЕРАТОР,15мм,8 РАЗРЯДОВ</t>
  </si>
  <si>
    <t>15154 ЛЕНТОЧНЫЙ НУМЕРАТОР,15мм,4 РАЗРЯДОВ</t>
  </si>
  <si>
    <t>15514 ЛЕНТОЧНЫЙ НУМЕРАТОР,5мм,14 РАЗРЯДОВ</t>
  </si>
  <si>
    <t>15124 ЛЕНТОЧНЫЙ НУМЕРАТОР,12мм,4 РАЗРЯДОВ</t>
  </si>
  <si>
    <t>15128 ЛЕНТОЧНЫЙ НУМЕРАТОР,12мм,8 РАЗРЯДОВ</t>
  </si>
  <si>
    <t>6/4929/2 СМЕННАЯ ПОДУШКА, СИНЕ-КРАСНАЯ</t>
  </si>
  <si>
    <t>6/4929 СМЕННАЯ ПОДУШКА, СИНЯЯ</t>
  </si>
  <si>
    <t>6/4929 СМЕННАЯ ПОДУШКА, ЧЕРНАЯ</t>
  </si>
  <si>
    <t>4929 PRINTY ОСНАСТКА ДЛЯ ШТАМПА 50х30мм СЕРАЯ</t>
  </si>
  <si>
    <t>6/4925 СМЕННАЯ ПОДУШКА, СИНЯЯ</t>
  </si>
  <si>
    <t>6/46025 СМЕННАЯ ПОДУШКА, СИНЯЯ</t>
  </si>
  <si>
    <t xml:space="preserve">46019 PRINTY ОСНАСТКА ДЛЯ ПЕЧАТИ ДИАМ.19мм,КРАСНАЯ </t>
  </si>
  <si>
    <t xml:space="preserve">46025 PRINTY ОСНАСТКА ДЛЯ КРУГЛОЙ  ПЕЧАТИ диам.25мм,КРАСНАЯ </t>
  </si>
  <si>
    <t>6/53 СМЕННАЯ ПОДУШКА, НЕОКРАШЕННАЯ</t>
  </si>
  <si>
    <t>6/56 СМЕННАЯ ПОДУШКА, НЕОКРАШЕННАЯ</t>
  </si>
  <si>
    <t>6/57 СМЕННАЯ ПОДУШКА, СИНЯЯ</t>
  </si>
  <si>
    <t>6/50 СМЕННАЯ ПОДУШКА, НЕОКРАШЕННАЯ</t>
  </si>
  <si>
    <t>6/58 СМЕННАЯ ПОДУШКА, НЕОКРАШЕННАЯ</t>
  </si>
  <si>
    <t>6/57 СМЕННАЯ ПОДУШКА, НЕОКРАШЕННАЯ</t>
  </si>
  <si>
    <t>6/15 СМЕННАЯ ПОДУШКА, ЧЕРНАЯ</t>
  </si>
  <si>
    <t>6/15 СМЕННАЯ ПОДУШКА, СИНЯЯ</t>
  </si>
  <si>
    <t>4810 PRINTY ДАТЕР,ВЫСОТА ДАТЫ 3.8мм, АНГЛ., СИНЯЯ ПОДУШКА</t>
  </si>
  <si>
    <t>6/15 СМЕННАЯ ПОДУШКА, ФИОЛЕТОВАЯ</t>
  </si>
  <si>
    <t>6/4817 СМЕННАЯ ПОДУШКА, СИНЯЯ</t>
  </si>
  <si>
    <t>6/4817 СМЕННАЯ ПОДУШКА, ФИОЛЕТОВАЯ</t>
  </si>
  <si>
    <t>6/4817 СМЕННАЯ ПОДУШКА, НЕОКРАШЕННАЯ</t>
  </si>
  <si>
    <t>4817 PRINTY ДАТЕР С 12 Б/Г ТЕРМИНАМИ,ВЫСОАТ ДАТЫ 3.8мм,</t>
  </si>
  <si>
    <t>6/46045 СМЕННАЯ ПОДУШКА, СИНЯЯ</t>
  </si>
  <si>
    <t>6/46045 СМЕННАЯ ПОДУШКА, КРАСНАЯ</t>
  </si>
  <si>
    <t>6/46045 СМЕННАЯ ПОДУШКА, ФИОЛЕТОВАЯ</t>
  </si>
  <si>
    <t>6/4928 СМЕННАЯ ПОДУШКА, СИНЯЯ</t>
  </si>
  <si>
    <t>6/4928 СМЕННАЯ ПОДУШКА, НЕОКРАШЕННАЯ</t>
  </si>
  <si>
    <t>SAP-код</t>
  </si>
  <si>
    <t>6/4750/2 СМЕННАЯ ПОДУШКА, СИНЕ-КРАСНАЯ</t>
  </si>
  <si>
    <t>6/50 СМЕННАЯ ПОДУШКА, СИНЯЯ</t>
  </si>
  <si>
    <t>6003 КАССА РУССКИХ БУКВ И ЦИФР ВЫСОТОЙ 3мм</t>
  </si>
  <si>
    <t>6004 КАССА РУССКИХ БУКВ И ЦИФР ВЫСОТОЙ 4мм</t>
  </si>
  <si>
    <t>6/4921 СМЕННАЯ ПОДУШКА, НЕОКРАШЕННАЯ ДЛЯ СПИРТОВОЙ КРАСКИ</t>
  </si>
  <si>
    <t>6/55 СМЕННАЯ ПОДУШКА, НЕОКРАШЕННАЯ</t>
  </si>
  <si>
    <t>6/46045 СМЕННАЯ ПОДУШКА, НЕОКРАШЕННАЯ</t>
  </si>
  <si>
    <t>4820 PRINTY ДАТЕР БАНКОВСКИЙ,ВЫСОТА ДАТЫ 4мм</t>
  </si>
  <si>
    <t>4810 PRINTY ДАТЕР БАНКОВСКИЙ, ВЫСОТА ДАТЫ 3.8мм</t>
  </si>
  <si>
    <t>6/56 СМЕННАЯ ПОДУШКА, ЧЕРНАЯ</t>
  </si>
  <si>
    <t>6/56 СМЕННАЯ ПОДУШКА, ФИОЛЕТОВАЯ</t>
  </si>
  <si>
    <t>6/53 СМЕННАЯ ПОДУШКА, СИНЯЯ</t>
  </si>
  <si>
    <t>6/4911 СМЕННАЯ ПОДУШКА, СИНЯЯ</t>
  </si>
  <si>
    <t>6/4911 СМЕННАЯ ПОДУШКА, КРАСНАЯ</t>
  </si>
  <si>
    <t>6/4911 СМЕННАЯ ПОДУШКА, ФИОЛЕТОВАЯ</t>
  </si>
  <si>
    <t>6/4912 СМЕННАЯ ПОДУШКА, СИНИЙ</t>
  </si>
  <si>
    <t>6/4912 СМЕННАЯ ПОДУШКА, КРАСНАЯ</t>
  </si>
  <si>
    <t>6/52040 СМЕННАЯ ПОДУШКА,ЧЕРНАЯ</t>
  </si>
  <si>
    <t>46019 PRINTY ОСНАСТКА ДЛЯ ПЕЧАТИ ДИАМ.19мм,СИНЯЯ</t>
  </si>
  <si>
    <t>6/4925 СМЕННАЯ ПОДУШКА, НЕОКРАШЕННАЯ</t>
  </si>
  <si>
    <t>7012/0,5l MCI, ПУРПУРНЫЙ</t>
  </si>
  <si>
    <t>7012/0,5l MCI, САЛАТОВЫЙ</t>
  </si>
  <si>
    <t>6003 КАССА РУССКИХ БУКВ И ЦИФР ВЫСОТОЙ 3мм С ПИНЦЕТОМ В БЛИСТЕРЕ</t>
  </si>
  <si>
    <t>309102 SMART STYLE АВТОРУЧКА ШАРИКРВАЯ ЧЕРНАЯ</t>
  </si>
  <si>
    <t>Жесткость минимальной отгрузки</t>
  </si>
  <si>
    <t>Сумма заказа</t>
  </si>
  <si>
    <t>Сумма</t>
  </si>
  <si>
    <t>Введите вашу скидку</t>
  </si>
  <si>
    <t>Производители TOP</t>
  </si>
  <si>
    <t>Канцелярщики TOP</t>
  </si>
  <si>
    <t>Количество артикулов</t>
  </si>
  <si>
    <t>Количество штук</t>
  </si>
  <si>
    <t>7012/0,5l MCI ЗЕЛЕНАЯ</t>
  </si>
  <si>
    <t>6/44045 СМЕННАЯ ПОДУШКА, СИНЯЯ</t>
  </si>
  <si>
    <t>6/46050 НЕОКРАШЕННАЯ</t>
  </si>
  <si>
    <t>6/4642 НЕОКРАШ. ДЛЯ СПИРТОВОЙ КР.</t>
  </si>
  <si>
    <t>Стоимость за штуку</t>
  </si>
  <si>
    <t>4810 PRINTY ДАТЕР, ВЫСОТА ДАТЫ 3.8мм, РУСС.</t>
  </si>
  <si>
    <t>4913 PRINTY 4.0 ОСНАСТКА ДЛЯ ШТАМПА 58х22мм ФУКСИЯ</t>
  </si>
  <si>
    <t>4915 PRINTY 4.0 ОСНАСТКА ДЛЯ ШТАМПА 70х25мм БЕЛАЯ ДЛЯ ГРАВИРОВКИ (ПЕРЕД ЧЕРНЫЙ)</t>
  </si>
  <si>
    <t>4921 PRINTY ОСНАСТКА ДЛЯ ШТАМПА 12х12мм  ЧЕРНАЯ</t>
  </si>
  <si>
    <t>4911/DB/L1.1 PRINTY 4.0 СО СТАНДАРТНЫМ СЛОВОМ "ПОЛУЧЕНО" СЕРЫЙ</t>
  </si>
  <si>
    <t>4911/DB/L1.3 PRINTY 4.0 СО СТАНДАРТНЫМ СЛОВОМ СЕРЫЙ "ПОГАШЕНО" СЕРЫЙ</t>
  </si>
  <si>
    <t>4911/DB/L1.22 PRINTY 4.0 СО СТАНДАРТНЫМ СЛОВОМ "ВХОД № СЕРЫЙ</t>
  </si>
  <si>
    <t>4911/DB/L1.23 PRINTY 4.0 СО СТАНДАРТНЫМ СЛОВОМ "ИСХ №" СЕРЫЙ</t>
  </si>
  <si>
    <t>4911/DB/L3.45 PRINTY 4.0 СО СТАНДАРТНЫМ СЛОВОМ "КОПИЯ ВЕРНА" В РАМКЕ СЕРЫЙ</t>
  </si>
  <si>
    <t>4911/DB/L3.58 PRINTY 4.0 СО СТАНДАРТНЫМ СЛОВОМ "МЕДОСМОТР ПРОЙДЕН ,дата" СЕРЫЙ</t>
  </si>
  <si>
    <t>850202 ЭКОЛОГИЧНАЯ РЕЗИНА ECO А4,ТОЛЩИНА 2.3мм,ТВЕРДОСТЬ ПО ШОРУ 50 (ЦЕНА ЗА ЛИСТ)</t>
  </si>
  <si>
    <t>850203 МАСЛОСТОЙКАЯ РЕЗИНА OLIO A4 2,3MM ТВЕРДОСТЬ ПО ШОРУ 55 (ЦЕНА ЗА ЛИСТ)</t>
  </si>
  <si>
    <t>850205 СТАНДАРТНАЯ РЕЗИНА CLASSICO А4,ТОЛЩИНА 2.3мм,ТВЕРДОСТЬ ПО ШОРУ 60 (ЦЕНА ЗА ЛИСТ)</t>
  </si>
  <si>
    <t>850206 СКОРОСТНАЯ РЕЗИНА TEMPO А4,ТОЛЩИНА 2.3мм.ТВЕРДОСТЬ ПО ШОРУ 55 (ЦЕНА ЗА ЛИСТ)</t>
  </si>
  <si>
    <t>850208 РЕЗИНА БЕЗ ЗАПАХА AERO А4,ТОЛЩИНА 2,3мм,ТВЕРДОСТЬ ПО ШОРУ 60 (ЦЕНА ЗА ЛИСТ)</t>
  </si>
  <si>
    <t>850208 РЕЗИНА БЕЗ ЗАПАХА AERO А3,ТОЛЩИНА 2,3ММ,ТВЕРДОСТЬ ПО ШОРУ 60 (ЦЕНА ЗА ЛИСТ)</t>
  </si>
  <si>
    <t>6/4817 СМЕННАЯ ШТЕМП. ПОДУШКА ДЛЯ СПИРТОВОЙ КРАСКИ, НЕОКРАШЕННАЯ</t>
  </si>
  <si>
    <t>6/4924 СМЕННАЯ ПОДУШКА, НЕОКРАШЕННАЯ ДЛЯ СПИРТОВОЙ КРАСКИ</t>
  </si>
  <si>
    <t>6/4913 СМЕННАЯ ПОДУШКА, НЕОКРАШЕННАЯ ДЛЯ СПИРТОВОЙ КРАСКИ</t>
  </si>
  <si>
    <t>6/4910 СМЕННАЯ ШТЕМП.ПОДУШКА, НЕОКРАШЕННАЯ, ДЛЯ СПИРТОВОЙ КРАСКИ</t>
  </si>
  <si>
    <t>с НДС</t>
  </si>
  <si>
    <t>IDEAL VELLUM A4 КАЛЬКА ПРОЗРАЧН. ДЛЯ ЛАЗЕРН. ПЕЧАТИ 100 ЛИСТ. (ЦЕНА ЗА УПАКОВКУ)</t>
  </si>
  <si>
    <t>307162 СТЕРЖЕНЬ СО СТАЛЬНЫМ НАКОНЕЧНИКОМ СИНИЙ (ЦЕНА ЗА ШТУКУ)</t>
  </si>
  <si>
    <t>307165 СТЕРЖЕНЬ СО СТАЛЬНЫМ НАКОНЕЧНИКОМ ЧЕРНЫЙ (ЦЕНА ЗА ШТУКУ)</t>
  </si>
  <si>
    <t>ОСНАСТКИ ДЛЯ ШТЕМПЕЛЕПРОИЗВОДИТЕЛЕЙ</t>
  </si>
  <si>
    <t>3911 ОСНАСТКА ДЛЯ ШТАМПА 38х14 мм, ЧЕРНАЯ</t>
  </si>
  <si>
    <t>3912 ОСНАСТКА ДЛЯ ШТАМПА 47х18 мм, ЧЕРНАЯ</t>
  </si>
  <si>
    <t>3913 ОСНАСТКА ДЛЯ ШТАМПА 58х22 мм, ЧЕРНАЯ</t>
  </si>
  <si>
    <t>6/3642 СИНЯЯ</t>
  </si>
  <si>
    <t>6/3911 СИНЯЯ</t>
  </si>
  <si>
    <t>6/3913 СИНЯЯ</t>
  </si>
  <si>
    <t>4813 PRINTY ДАТЕР  СО СВОБОДНЫМ ПОЛЕМ 26х9мм ВЫСОАТ ДАТЫ 3.8мм</t>
  </si>
  <si>
    <t>4642/DB TYPO PRINTY 4.0 R1 САМОНАБОРНАЯ ПЕЧАТЬ ДИАМ.42мм,1 КРУГ  СИНЯЯ</t>
  </si>
  <si>
    <t>6/4642/MCI СМЕННАЯ ПОДУШКА, НЕОКРАШЕННАЯ</t>
  </si>
  <si>
    <t>IDEAL ЗАЩИТ.-РАЗД. ПЛЕНКА/СУБСТРАТ PP1219C 30,5x49СМ 50  ЛИСТОВ (ЦЕНА ЗА ЛИСТ)</t>
  </si>
  <si>
    <t>6/9411 СМЕННАЯ ПОДУШКА, СИНЯЯ</t>
  </si>
  <si>
    <t>6/9430 СМЕННАЯ ПОДУШКА, СИНЯЯ</t>
  </si>
  <si>
    <t>6/4850 СМЕННАЯ ПОДУШКА, СИНЯЯ</t>
  </si>
  <si>
    <t>6/4850 СМЕННАЯ ПОДУШКА, НЕОКРАШЕННАЯ</t>
  </si>
  <si>
    <t>ОСНАСТКА 40/42 ММ РУЧНАЯ</t>
  </si>
  <si>
    <t xml:space="preserve">KRUSE DENSITY TONER - cпрей для увеличения оптической плотности тонера лазерных принтеров, 400 мл </t>
  </si>
  <si>
    <t>6/4642/2R СМЕННАЯ ПОДУШКА, СИНЕ/КРАСНАЯ (ЦЕНТР КРУГЛЫЙ)</t>
  </si>
  <si>
    <t>Количество в упаковке</t>
  </si>
  <si>
    <t>6/4630 СМЕННАЯ ПОДУШКА, СИНЯЯ</t>
  </si>
  <si>
    <t>6/4630 СМЕННАЯ ПОДУШКА, КРАСНАЯ</t>
  </si>
  <si>
    <t>4822 PRINTY ШТАМП С 12 Б/Г ТЕРМИНАМИ,ВЫСОТА ШРИФТА 4мм</t>
  </si>
  <si>
    <t>4612 P2 PRINTY ОСНАСТКА ДЛЯ ПЕЧАТИ ДИАМ.12мм, ЧЕРНАЯ С КРЫШКОЙ</t>
  </si>
  <si>
    <t>6/4933 СМЕННАЯ ПОДУШКА, СИНЯЯ</t>
  </si>
  <si>
    <t>IDEAL ФОТОПОЛИМЕР i50 1 КГ NEW</t>
  </si>
  <si>
    <t>IDEAL ФОТОПОЛИМЕР КРАСНЫЙ i50 1 КГ NEW</t>
  </si>
  <si>
    <t>IDEAL ПРОМЫВОЧНЫЙ КОНЦЕНТРАТ iLW 1КГ NEW</t>
  </si>
  <si>
    <t>IDEAL ФОТОПОЛИМЕР i50 2 КГ NEW</t>
  </si>
  <si>
    <t>IDEAL ФОТОПОЛИМЕР i40 2 КГ NEW</t>
  </si>
  <si>
    <t>1000 ДАТЕР ЛЕНТОЧНЫЙ, 3 MM, РУСС.</t>
  </si>
  <si>
    <t>1020 ДАТЕР БАНКОВСКИЙ ЛЕНТОЧНЫЙ ДД-ММ-ГГГГ</t>
  </si>
  <si>
    <t>1030 ДАТЕР ЛЕНТОЧНЫЙ, 9 ММ, АНГЛИЙСКИЙ</t>
  </si>
  <si>
    <t>4911/DB/L3.57 PRINTY 4.0 СО СТАНДАРТНЫМ СЛОВОМ "МЕДОСМОТР ПРОЙДЕН " в рамке СЕРЫЙ</t>
  </si>
  <si>
    <t>3915 ОСНАСТКА ДЛЯ ШТАМПА 70х25мм ЧЕРНАЯ</t>
  </si>
  <si>
    <t>3927 ОСНАСТКА ДЛЯ ШТАМПА 60х40мм ЧЕРНАЯ</t>
  </si>
  <si>
    <t>6/3915 СМЕННАЯ ПОДУШКА, СИНЯЯ</t>
  </si>
  <si>
    <t>6/3927 СМЕННАЯ ПОДУШКА, СИНЯЯ</t>
  </si>
  <si>
    <t>IDEAL ФОТОПОЛИМЕР i40 1 КГ NEW</t>
  </si>
  <si>
    <t xml:space="preserve">4729 TYPO/DB11 САМОНАБОРНЫЙ ДАТЕР,4 СТРОКИ, 50х30мм, ВЫСОТА ДАТЫ 4мм СИНИЙ ,РУСС </t>
  </si>
  <si>
    <t>4729 TYPO/DB11 САМОНАБОРНЫЙ ДАТЕР БАНКОВСКИЙ,4 СТРОКИ, 50х30мм, ВЫСОТА ДАТЫ 4мм СИНИЙ</t>
  </si>
  <si>
    <t xml:space="preserve">4822 PRINTY ШТАМП С 12 Б/Г ТЕРМИНАМИ,ВЫСОТА ШРИФТА 4мм,РУСС  В БЛИСТЕРЕ </t>
  </si>
  <si>
    <t>850205 СТАНДАРТНАЯ РЕЗИНА CLASSICO A4 1,5MM (ДЛЯ РУЧЕК) ТВЕРДОСТЬ ПО ШОРУ 60 (ЦЕНА ЗА ЛИСТ)</t>
  </si>
  <si>
    <t>IDEAL ЛИПКАЯ РЕЗИНА PP-TAPE 2,3ммх30М (ЦЕНА ЗА РУЛОН) БЕЛАЯ</t>
  </si>
  <si>
    <t>6/4642 FDF СИНЯЯ НОВАЯ (новый подушечный материал)</t>
  </si>
  <si>
    <t>6/4912/2 СМЕННАЯ ПОДУШКА, НЕОКРАШЕННАЯ (РАЗДЕЛЕНА НА 2 ЧАСТИ)</t>
  </si>
  <si>
    <t>2714/Р36 ПОЧТОВЫЙ ДАТЕР 8 ЦИФР</t>
  </si>
  <si>
    <t>5465 PROFESSIONAL 4.0 МЕТАЛ САМОНАБ. ДАТЕР, БАНК (РАЗДЕЛИТ. ТОЧКИ), 4 СТРОКИ, 56х33ММ, ВЫС. ДАТЫ 4ММ, В БЛИСТЕРЕ, ПОД .СИНЕ-КРАСН</t>
  </si>
  <si>
    <t>4/3 ЦВЕТНОЕ КОЛЬЦО ДЛЯ PROFESSIONAL 4.0 ЧЕРНОЕ</t>
  </si>
  <si>
    <t>4/3 ЦВЕТНОЕ КОЛЬЦО ДЛЯ PROFESSIONAL 4.0 СИНЕЕ</t>
  </si>
  <si>
    <t>4/3 ЦВЕТНОЕ КОЛЬЦО ДЛЯ PROFESSIONAL 4.0 ЗЕЛЕНОЕ</t>
  </si>
  <si>
    <t>4/3 ЦВЕТНОЕ КОЛЬЦО ДЛЯ PROFESSIONAL 4.0 РОЗОВОЕ</t>
  </si>
  <si>
    <t>4/3 ЦВЕТНОЕ КОЛЬЦО ДЛЯ PROFESSIONAL 4.0 КРАСНОЕ</t>
  </si>
  <si>
    <t>4/3 ЦВЕТНОЕ КОЛЬЦО ДЛЯ PROFESSIONAL 4.0 БЕЛОЕ</t>
  </si>
  <si>
    <t>M-1 ОСНАСТКА ДЛЯ РЕЛЬЕФНОЙ ПЕЧАТИ(ЛАЗЕР.ГРАВИРОВКА),ДИАМ 41ММ,ЦВ КОРПУСА ЧЕРНЫЙ</t>
  </si>
  <si>
    <t>M-1 ОСНАСТКА ДЛЯ РЕЛЬЕФНОЙ ПЕЧАТИ(ЛАЗЕР.ГРАВИРОВКА),ДИАМ 41ММ, ЦВ КОРПУСА:ХРОМ</t>
  </si>
  <si>
    <t xml:space="preserve">5430 PROFESSIONAL 4.0 МЕТАЛЛ ДАТЕР СО СВОБОД. ПОЛЕМ 41х24мм, ДЛЯ ТАМОЖНИ РФ, ВЫС. ДАТЫ 4мм, НЕОКР. ПОД. </t>
  </si>
  <si>
    <t>5430 PROFESSIONAL 4.0 МЕТАЛЛ ДАТЕР, РУС. СО СВОБОД. ПОЛЕМ 41х24мм,ВЫСОТА ШРИФТА 4мм, СИНЯЯ ПОД</t>
  </si>
  <si>
    <t>5460 PROFESSIONAL 4.0 МЕТАЛ ДАТЕР СО СВОБОДНЫМ ПОЛЕМ, БАНК (РАЗДЕЛИТ. ТОЧКИ), 56Х33ММ, ВЫСОТА ДАТЫ 4ММ, СИНЯЯ ПОД</t>
  </si>
  <si>
    <t>5465 PROFESSIONAL 4.0 МЕТАЛ САМОНАБ. ДАТЕР, РУС., 4 СТРОКИ, 56х33ММ, ВЫС. ДАТЫ 4ММ, В БЛИСТЕРЕ, ПОД .СИНЕ-КРАСН</t>
  </si>
  <si>
    <t>5558 PROFESSIONAL 4.0 МЕТАЛЛ НУМЕРАТОР, 8 РАЗРЯДОВ, ВЫСОТА ШРИФТА 5мм, СИНЯЯ ПОД</t>
  </si>
  <si>
    <t>55510 PROFESSIONAL 4.0 МЕТАЛЛ НУМЕРАТОР, 10 РАЗРЯДОВ, ВЫСОТА ШРИФТА 5мм, СИНЯЯ ПОД</t>
  </si>
  <si>
    <t>СЕРИЯ IDEAL</t>
  </si>
  <si>
    <t>4910 IDEAL ОСНАСТКА ДЛЯ ШТАМПА 26х9мм ЧЕРНАЯ</t>
  </si>
  <si>
    <t>4910 IDEAL ОСНАСТКА ДЛЯ ШТАМПА 26х9мм СИНЯЯ</t>
  </si>
  <si>
    <t>4911 IDEAL ОСНАСТКА ДЛЯ ШТАМПА 38х14мм ЧЕРНАЯ</t>
  </si>
  <si>
    <t>4911 IDEAL ОСНАСТКА ДЛЯ ШТАМПА 38х14мм КРАСНАЯ</t>
  </si>
  <si>
    <t>4911 IDEAL ОСНАСТКА ДЛЯ ШТАМПА 38х14мм СИНЯЯ</t>
  </si>
  <si>
    <t>4912 IDEAL ОСНАСТКА ДЛЯ ШТАМПА 47х18мм ЧЕРНАЯ</t>
  </si>
  <si>
    <t>4912 IDEAL ОСНАСТКА ДЛЯ ШТАМПА 47х18мм КРАСНАЯ</t>
  </si>
  <si>
    <t>4912 IDEAL ОСНАСТКА ДЛЯ ШТАМПА 47х18мм СИНЯЯ</t>
  </si>
  <si>
    <t>4913 IDEAL ОСНАСТКА ДЛЯ ШТАМПА 58х22мм ЧЕРНАЯ</t>
  </si>
  <si>
    <t>4913 IDEAL ОСНАСТКА ДЛЯ ШТАМПА 58х22мм КРАСНАЯ</t>
  </si>
  <si>
    <t>4913 IDEAL ОСНАСТКА ДЛЯ ШТАМПА 58х22мм СИНЯЯ</t>
  </si>
  <si>
    <t>4915 IDEAL ОСНАСТКА ДЛЯ ШТАМПА 70х25мм ЧЕРНАЯ</t>
  </si>
  <si>
    <t>4915 IDEAL ОСНАСТКА ДЛЯ ШТАМПА 70х25мм КРАСНАЯ</t>
  </si>
  <si>
    <t>4915 IDEAL ОСНАСТКА ДЛЯ ШТАМПА 70х25мм СИНЯЯ</t>
  </si>
  <si>
    <t>46042 IDEAL ОСНАСТКА ДЛЯ ПЕЧАТИ диам. 42 мм, ЧЕРНАЯ</t>
  </si>
  <si>
    <t>46042 IDEAL ОСНАСТКА ДЛЯ ПЕЧАТИ диам. 42 мм, СИНЯЯ</t>
  </si>
  <si>
    <t>46042 IDEAL ОСНАСТКА ДЛЯ ПЕЧАТИ диам. 42 мм, КРАСНАЯ</t>
  </si>
  <si>
    <t>46042 IDEAL ОСНАСТКА ДЛЯ ПЕЧАТИ диам. 42 мм, ФИОЛЕТОВАЯ</t>
  </si>
  <si>
    <t xml:space="preserve">5435/DB PROFESSIONAL 4.0 МЕТАЛЛ САМОНАБ. ДАТЕР, РУС., 2 СТРОК., 41х 24 мм, ВЫС. ДАТЫ 4мм, В БЛИСТЕРЕ, ПОДУШК. СИНЕ-КРАСНАЯ </t>
  </si>
  <si>
    <t>6/46042 FDF СМЕННАЯ ПОДУШКА, СИНЯЯ</t>
  </si>
  <si>
    <t>6/46019 СМЕННАЯ ПОДУШКА, НЕОКРАШЕННАЯ</t>
  </si>
  <si>
    <t>5756/M АВТОМАТИЧЕСКИЙ НУМЕРАТОР TRODAT, МЕТАЛЛ, ШРИФТ ROMAN</t>
  </si>
  <si>
    <t>5756/P АВТОМАТИЧЕСКИЙ НУМЕРАТОР TRODAT, ПЛАСТМАСС, ШРИФТ ROMAN</t>
  </si>
  <si>
    <t>5253 PROFESSIONAL 4.0 МЕТАЛ ШТАМП САМОНАБ., РУС., 6 СТРОК, 49x28 мм, В БЛИСТ., СИНЯЯ ПОД</t>
  </si>
  <si>
    <t>5440 PROFESSIONAL 4.0 МЕТАЛЛ ДАТЕР, РУС. СО СВОБОДНЫМ ПОЛЕМ, 49Х28 мм, ВЫСОТА ДАТЫ 4мм, СИНЯЯ ПОД</t>
  </si>
  <si>
    <t>850211 РЕЗИНА БЕЗ ЗАПАХА AERO PLUS A4, ТОЛЩИНА 2,3мм,ТВЕРДОСТЬ ПО ШОРУ 52 (ЦЕНА ЗА ЛИСТ)</t>
  </si>
  <si>
    <t>850211 РЕЗИНА БЕЗ ЗАПАХА AERO PLUS А3, ТОЛЩИНА 2,3ММ,ТВЕРДОСТЬ ПО ШОРУ 52 (ЦЕНА ЗА ЛИСТ)</t>
  </si>
  <si>
    <t>5558/PL PROFESSIONAL 4.0 МЕТАЛЛ НУМЕРАТОР СО СВОБОДНЫМ ПОЛЕМ, 56х33мм, 8 РАЗРЯДОВ, ВЫСОТА ШРИФТА 5мм, СИНЯЯ ПОД</t>
  </si>
  <si>
    <t>4915 PRINTY 4.0 ОСНАСТКА ДЛЯ ШТАМПА 70х25мм ЧЕРНАЯ, ПОДУШКА ЧЕРНАЯ</t>
  </si>
  <si>
    <t>4927 PRINTY ОСНАСТКА ДЛЯ ШТАМПА 60х40мм ЧЕРНАЯ, ПОДУШКА ЧЕРНАЯ</t>
  </si>
  <si>
    <t>4928 PRINTY ОСНАСТКА ДЛЯ ШТАМПА 60х33мм ЧЕРНАЯ, ПОДУШКА ЧЕРНАЯ</t>
  </si>
  <si>
    <t>6/511 СМЕННАЯ ПОДУШКА, ЧЕРНАЯ</t>
  </si>
  <si>
    <t>ПОДУШЕЧНЫЙ МАТЕРИАЛ, толщина 4.6MM, размер 640X440MM для краски на водной основе (ЦЕНА ЗА ЛИСТ)</t>
  </si>
  <si>
    <t>5200 PROFESSIONAL 4.0 МЕТАЛ ШТАМП СО СВОБОДНЫМ ПОЛЕМ, 41Х24ММ, СИНЯЯ ПОД</t>
  </si>
  <si>
    <t>5430 PROFESSIONAL 4.0 МЕТАЛЛИЧЕСКИЙ ДАТЕР БАНКОВСКИЙ (РАЗДЕЛИТЕЛЬ ТОЧКИ) СО СВОБОДНЫМ ПОЛЕМ, 41Х24ММ, ВЫСОТА ДАТЫ 4ММ, СИНЯЯ ПОДУШКА</t>
  </si>
  <si>
    <t>5440 PROFESSIONAL 4.0 МЕТАЛЛ ДАТЕР БАНК. (РАЗДЕЛИТ. ТОЧКИ) СО СВОБОДНЫМ ПОЛЕМ, 49х28мм, ВЫСОТА ДАТЫ 4мм, СИНЯЯ ПОД</t>
  </si>
  <si>
    <t>4941 PRINTY ОСНАСТКА ДЛЯ ШТАМПА 41х24мм, ЧЕРНАЯ</t>
  </si>
  <si>
    <t>NORIS #320 КРАСКА ДЛЯ ТКАНИ, ЧЕРНАЯ, 1Л</t>
  </si>
  <si>
    <t>5204 PROFESSIONAL 4.0 МЕТАЛ ШТАМП СО СВОБОДНЫМ ПОЛЕМ, 56Х26ММ, СИНЯЯ ПОД</t>
  </si>
  <si>
    <t>4645 PRINTY 4.0 ОСНАСТКА ДЛЯ ПЕЧАТИ диам.45мм,ЧЕРНАЯ С КРЫШКОЙ</t>
  </si>
  <si>
    <t>4910 IDEAL ОСНАСТКА ДЛЯ ШТАМПА 26х9мм КРАСНАЯ</t>
  </si>
  <si>
    <t>5203 PROFESSIONAL 4.0 МЕТАЛ ШТАМП СО СВОБОДНЫМ ПОЛЕМ, 49Х28ММ, СИНЯЯ ПОД</t>
  </si>
  <si>
    <t>5211 PROFESSIONAL ОСНАСТКА ДЛЯ ПЕЧАТИ 85Х55мм; ПОДУШКА ЧЕРНАЯ</t>
  </si>
  <si>
    <t>5212 PROFESSIONAL ОСНАСТКА ДЛЯ ПЕЧАТИ 116Х70мм</t>
  </si>
  <si>
    <t>5212 PROFESSIONAL ОСНАСТКА ДЛЯ ПЕЧАТИ 116Х70мм, ПОДУШКА ЧЕРНАЯ</t>
  </si>
  <si>
    <t>46042 IDEAL ОСНАСТКА ДЛЯ ПЕЧАТИ диам. 42 мм, САЛАТОВАЯ</t>
  </si>
  <si>
    <t>46042 IDEAL ОСНАСТКА ДЛЯ ПЕЧАТИ диам. 42 мм, ФУКСИЯ</t>
  </si>
  <si>
    <t>46042 IDEAL ОСНАСТКА ДЛЯ ПЕЧАТИ диам. 42 мм, БОРДОВАЯ</t>
  </si>
  <si>
    <t>6/4645 СМЕННАЯ ПОДУШКА, СИНЯЯ (FDF)</t>
  </si>
  <si>
    <t>6/4645 СМЕННАЯ ПОДУШКА, ФИОЛЕТОВАЯ</t>
  </si>
  <si>
    <t>5206 PROFESSIONAL 4.0 МЕТАЛ ШТАМП СО СВОБОДНЫМ ПОЛЕМ, 56Х33ММ, СИНЯЯ ПОД</t>
  </si>
  <si>
    <t>NORIS #199 УНИВЕРСАЛЬНАЯ ШТЕМПЕЛЬНАЯ КРАСКА НА СПИРТОВОЙ ОСНОВЕ,ЧЕРНАЯ,250МЛ</t>
  </si>
  <si>
    <t>NORIS #199 УНИВЕРСАЛЬНАЯ ШТЕМПЕЛЬНАЯ КРАСКА НА СПИРТОВОЙ ОСНОВЕ,ЧЕРНАЯ,50МЛ</t>
  </si>
  <si>
    <t>6/512 СМЕННАЯ ПОДУШКА НЕОКРАШЕННАЯ</t>
  </si>
  <si>
    <t>5030 PROFESSIONAL 4.0 МЕТАЛЛ ДАТЕР, БАНК (РАЗДЕЛИТЕЛЬ ТОЧКИ), ВЫСОТА ДАТЫ 4мм, СИНЯЯ ПОД</t>
  </si>
  <si>
    <t>MICRO PRINTY</t>
  </si>
  <si>
    <t>9342 MICRO PRINTY КАРМАННАЯ ОСНАСТКА ДЛЯ ПЕЧАТИ диам.42мм, БЕЛАЯ, ПОДУШКА СИНЯЯ</t>
  </si>
  <si>
    <t>9342 MICRO PRINTY КАРМАННАЯ ОСНАСТКА ДЛЯ ПЕЧАТИ диам.42мм, КРАСНАЯ, ПОДУШКА СИНЯЯ</t>
  </si>
  <si>
    <t>9342 MICRO PRINTY КАРМАННАЯ ОСНАСТКА ДЛЯ ПЕЧАТИ диам.42мм, СЕРЕБРЯНАЯ, ПОДУШКА СИНЯЯ</t>
  </si>
  <si>
    <t>9342 MICRO PRINTY КАРМАННАЯ ОСНАСТКА ДЛЯ ПЕЧАТИ диам.42мм, СИНЯЯ, ПОДУШКА СИНЯЯ</t>
  </si>
  <si>
    <t>9342 MICRO PRINTY КАРМАННАЯ ОСНАСТКА ДЛЯ ПЕЧАТИ диам.42мм, ЧЕРНАЯ, ПОДУШКА СИНЯЯ</t>
  </si>
  <si>
    <t>POCKET PRINTY</t>
  </si>
  <si>
    <t>9511 POCKET PRINTY КАРМАННЫЙ ШТАМП 38х14мм БЕЛЫЙ, ПОДУШКА СИНЯЯ</t>
  </si>
  <si>
    <t>9511 POCKET PRINTY КАРМАННЫЙ ШТАМП 38х14мм КРАСНЫЙ, ПОДУШКА СИНЯЯ</t>
  </si>
  <si>
    <t>9511 POCKET PRINTY КАРМАННЫЙ ШТАМП 38х14мм СЕРЕБРЯНЫЙ, ПОДУШКА СИНЯЯ</t>
  </si>
  <si>
    <t>9511 POCKET PRINTY КАРМАННЫЙ ШТАМП 38х14мм СИНИЙ и ЗЕЛЕНОЕ ЯБЛОКО, ПОДУШКА СИНЯЯ</t>
  </si>
  <si>
    <t>9511 POCKET PRINTY КАРМАННЫЙ ШТАМП 38х14мм СИНИЙ, ПОДУШКА СИНЯЯ</t>
  </si>
  <si>
    <t>9511 POCKET PRINTY КАРМАННЫЙ ШТАМП 38х14мм ЧЕРНЫЙ, ПОДУШКА СИНЯЯ</t>
  </si>
  <si>
    <t>9512 POCKET PRINTY КАРМАННЫЙ ШТАМП 47х18мм БЕЛЫЙ, ПОДУШКА СИНЯЯ</t>
  </si>
  <si>
    <t>9512 POCKET PRINTY КАРМАННЫЙ ШТАМП 47х18мм КРАСНЫЙ, ПОДУШКА СИНЯЯ</t>
  </si>
  <si>
    <t>9512 POCKET PRINTY КАРМАННЫЙ ШТАМП 47х18мм СЕРЕБРЯНЫЙ, ПОДУШКА СИНЯЯ</t>
  </si>
  <si>
    <t>9512 POCKET PRINTY КАРМАННЫЙ ШТАМП 47х18мм СИНИЙ и ЗЕЛЕНОЕ ЯБЛОКО, ПОДУШКА СИНЯЯ</t>
  </si>
  <si>
    <t>9512 POCKET PRINTY КАРМАННЫЙ ШТАМП 47х18мм СИНИЙ, ПОДУШКА СИНЯЯ</t>
  </si>
  <si>
    <t>9512 POCKET PRINTY КАРМАННЫЙ ШТАМП 47х18мм ФУКСИЯ и БИРЮЗОВЫЙ, ПОДУШКА СИНЯЯ</t>
  </si>
  <si>
    <t>9512 POCKET PRINTY КАРМАННЫЙ ШТАМП 47х18мм ЧЕРНЫЙ, ПОДУШКА СИНЯЯ</t>
  </si>
  <si>
    <t>9512 ДИСПЛЕЙ CO ШТАМПАМИ, 8 ЦВЕТОВ, 47х18мм, ПОДУШКА СИНЯЯ</t>
  </si>
  <si>
    <t>SAP</t>
  </si>
  <si>
    <t>Наименование</t>
  </si>
  <si>
    <t>Фото</t>
  </si>
  <si>
    <t>Стикер Trodat маленький (10 х 2,5 см).</t>
  </si>
  <si>
    <t>Оверлей Printy. Используется штемпелепроизводителями для определения размера оттиска.</t>
  </si>
  <si>
    <t>Оверлей Professional. Используется штемпелепроизводителями для определения размера оттиска.</t>
  </si>
  <si>
    <t>4911 IDEAL ОСНАСТКА ДЛЯ ШТАМПА 38х14мм ТОПАЗ</t>
  </si>
  <si>
    <t>4911 IDEAL ОСНАСТКА ДЛЯ ШТАМПА 38х14мм КРЕМОВАЯ</t>
  </si>
  <si>
    <t>4911 IDEAL ОСНАСТКА ДЛЯ ШТАМПА 38х14мм СИРЕНЕВАЯ</t>
  </si>
  <si>
    <t>4912 IDEAL ОСНАСТКА ДЛЯ ШТАМПА 47х18мм ТОПАЗ</t>
  </si>
  <si>
    <t>4912 IDEAL ОСНАСТКА ДЛЯ ШТАМПА 47х18мм КРЕМОВАЯ</t>
  </si>
  <si>
    <t>4912 IDEAL ОСНАСТКА ДЛЯ ШТАМПА 47х18мм СИРЕНЕВАЯ</t>
  </si>
  <si>
    <t>4913 IDEAL ОСНАСТКА ДЛЯ ШТАМПА 58х22мм ТОПАЗ</t>
  </si>
  <si>
    <t>4913 IDEAL ОСНАСТКА ДЛЯ ШТАМПА 58х22мм КРЕМОВАЯ</t>
  </si>
  <si>
    <t>4913 IDEAL ОСНАСТКА ДЛЯ ШТАМПА 58х22мм СИРЕНЕВАЯ</t>
  </si>
  <si>
    <t xml:space="preserve">9071M IDEAL МЕТАЛЛИЧЕСКАЯ НАСТОЛЬНАЯ ШТЕМПЕЛЬНАЯ ПОДУШКА, 56х90мм, ЧЕРНАЯ </t>
  </si>
  <si>
    <t xml:space="preserve">9071M IDEAL МЕТАЛЛИЧЕСКАЯ НАСТОЛЬНАЯ ШТЕМПЕЛЬНАЯ ПОДУШКА, 56х90мм, СИНЯЯ </t>
  </si>
  <si>
    <t>9071M IDEAL МЕТАЛЛИЧЕСКАЯ НАСТОЛЬНАЯ ШТЕМПЕЛЬНАЯ ПОДУШКА, 56х90мм, ФИОЛЕТОВАЯ</t>
  </si>
  <si>
    <t>9072M IDEAL МЕТАЛЛИЧЕСКАЯ НАСТОЛЬНАЯ ШТЕМПЕЛЬНАЯ ПОДУШКА, 70х110мм, ЧЕРНАЯ</t>
  </si>
  <si>
    <t>9072M IDEAL МЕТАЛЛИЧЕСКАЯ НАСТОЛЬНАЯ ШТЕМПЕЛЬНАЯ ПОДУШКА, 70х110мм, СИНЯЯ</t>
  </si>
  <si>
    <t>9074M IDEAL МЕТАЛЛИЧЕСКАЯ НАСТОЛЬНАЯ ШТЕМПЕЛЬНАЯ ПОДУШКА, 90х160мм, СИНЯЯ</t>
  </si>
  <si>
    <t>6/4914 СМЕННАЯ ПОДУШКА, ЧЕРНАЯ</t>
  </si>
  <si>
    <t>5205 PROFESSIONAL ОСНАСТКА ДЛЯ ПЕЧАТИ 70х25мм</t>
  </si>
  <si>
    <t>5208 PROFESSIONAL 4.0 МЕТАЛ ОСНАСТКА ДЛЯ ПЕЧАТИ 68х47мм</t>
  </si>
  <si>
    <t>54510 PROFESSIONAL САМОНАБ. ДАТЕР,БАНК (РАЗЕЛИТ. ТОЧКИ), 8 СТРОК, 85х55 мм, ВЫС. ДАТЫ 4мм ,ПОД. СИНЕ-КРАСНАЯ</t>
  </si>
  <si>
    <t>5460 PROFESSIONAL 4.0 МЕТАЛ. ДАТЕР СО СВОБОД. ПОЛЕМ, 56Х33ММ, ВЫСОТА ДАТЫ 4ММ, СИНЯЯ ПОДУШКА, РУС.</t>
  </si>
  <si>
    <t>5474 PROFESSIONAL 4.0 МЕТАЛЛ ДАТЕР СО СВОБОДНЫМ ПОЛЕМ 60х40мм,ВЫСОТА ШРИФТА4мм</t>
  </si>
  <si>
    <t>5474 PROFESSIONAL 4.0 МЕТАЛЛ ДАТЕР СО СВОБОДНЫМ ПОЛЕМ БАНК (ТОЧКИ) 60х40мм,ВЫСОТА ШРИФТА 4мм</t>
  </si>
  <si>
    <t>5480 PROFESSIONAL 4.0 МЕТАЛЛ ДАТЕР СО СВОБОДНЫМ ПОЛЕМ 68х47мм,ВЫСОТА ШРИФТА4мм</t>
  </si>
  <si>
    <t>5485 PROFESSIONAL 4.0 МЕТАЛЛ САМОНАБОРНЫЙ ДАТЕР 6 СТРОК,ВЫСОТА ДАТЫ 4мм.ЦВ ПОДУШКИ СИНИЙ-КРАСНЫЙ</t>
  </si>
  <si>
    <t>4750 PRINTY 4.0 ДАТЕР СО СВОБОДНЫМ ПОЛЕМ,41х24мм ВЫСОТА ШРИФТА 4мм, АНГЛ., СИНЯЯ ПОДУШКА</t>
  </si>
  <si>
    <t>55510/PL PROFESSIONAL 4.0 МЕТАЛЛ НУМЕРАТОР СО СВОБОДНЫМ ПОЛЕМ, 56х33мм, 10 РАЗРЯДОВ, ВЫСОТА ШРИФТА 5мм, СИНЯЯ ПОД</t>
  </si>
  <si>
    <t>9342 MICRO PRINTY КАРМАННАЯ ОСНАСТКА ДЛЯ ПЕЧАТИ диам.42мм, ОРАНЖЕВАЯ, ПОДУШКА СИНЯЯ</t>
  </si>
  <si>
    <t>9342 MICRO PRINTY КАРМАННАЯ ОСНАСТКА ДЛЯ ПЕЧАТИ диам.42мм, САЛАТОВАЯ, ПОДУШКА СИНЯЯ</t>
  </si>
  <si>
    <t>9342 MICRO PRINTY КАРМАННАЯ ОСНАСТКА ДЛЯ ПЕЧАТИ диам.42мм, ФУКСИЯ, ПОДУШКА СИНЯЯ</t>
  </si>
  <si>
    <t>52045 PROFESSIONAL 4.0 ОСНАСТКА ДЛЯ ПЕЧАТИ, ДИАММ. 40-45 ММ</t>
  </si>
  <si>
    <t xml:space="preserve">5485 PROFESSIONAL 4.0. САМОНАБ. ДАТЕР, 6 СТРОК, 68х47мм,ВЫС. ДАТЫ 4мм.,БАНК (РАЗДЕЛИТ. ТОЧКИ), ПОД. СИНИЙ-КРАСНЫЙ </t>
  </si>
  <si>
    <t>44045 P3 PRINTY ОСНАСТКА ДЛЯ ОВАЛЬНОЙ ПЕЧАТИ 45х30 мм,ЧЕРНАЯ</t>
  </si>
  <si>
    <t>44055 P3 PRINTY ОСНАСТКА ДЛЯ ОВАЛЬНОЙ ПЕЧАТИ 55х35мм,ЧЕРНАЯ</t>
  </si>
  <si>
    <t>46050 Р2 ОСНАСТКА ДЛЯ ПЕЧАТЕЙ И ШТАМПОВ, ДИАМ.50мм, БЕЗ ПОДУШКИ</t>
  </si>
  <si>
    <t xml:space="preserve">4729 PRINTY ДАТЕР СО СВОБОДНЫМ ПОЛЕМ,50х30мм.ВЫСОТА ДАТЫ 3мм ,РУСС,КРАСНЫЙ </t>
  </si>
  <si>
    <t>4729 PRINTY ДАТЕР СО СВОБОДН. ПОЛЕМ БАНК (РАЗДЕЛИТЕЛЬ ТОЧКИ),50х30мм.ВЫСОТА ДАТЫ 3мм,КРАСНЫЙ</t>
  </si>
  <si>
    <t>4750 PRINTY 4.0 ДАТЕР СО СВОБОДНЫМ ПОЛЕМ 41х24мм ВЫСОТА ШРИФТА 4мм, РУС., СИНЯЯ ПОДУШКА</t>
  </si>
  <si>
    <t>4750/DB PRINTY 4.0 САМОНАБ. ДАТЕР,2 СТРОКИ,41х24мм,ВЫСОТА ДАТЫ 4мм, РУС., ПОДУШКА СИНЕ-КРАСНАЯ</t>
  </si>
  <si>
    <t>48313 PRINTY МИНИ-НУМЕРАТОР, 13 РАЗРЯДОВ,3.8мм</t>
  </si>
  <si>
    <t>4836 PRINTY МИНИ-НУМЕРАТОР, 6 РАЗРЯДОВ.3.8мм</t>
  </si>
  <si>
    <t>4846 PRINTY НУМЕРАТОР, 6 РАЗРЯДОВ.4мм</t>
  </si>
  <si>
    <t>4911 PRINTY 4.0 ОСНАСТКА ДЛЯ ШТАМПА 38х14мм ЗЕЛЕНОЕ ЯБЛОКО</t>
  </si>
  <si>
    <t>4911 PRINTY 4.0 ОСНАСТКА ДЛЯ ШТАМПА 38х14мм СЕРАЯ</t>
  </si>
  <si>
    <t>4911 PRINTY 4.0 ОСНАСТКА ДЛЯ ШТАМПА 38х14мм ЧЕРНАЯ</t>
  </si>
  <si>
    <t>4911 PRINTY 4.0 ОСНАСТКА ДЛЯ ШТАМПА 38х14мм КРАСНАЯ</t>
  </si>
  <si>
    <t>4911 PRINTY 4.0 ОСНАСТКА ДЛЯ ШТАМПА 38х14мм СИНЯЯ</t>
  </si>
  <si>
    <t xml:space="preserve">4911/DB TYPO PRINTY 4.0 САМОНАБОРНЫЙ ШТАМП,3 СТРОКИ, 38х14мм,СИНИЙ,СИНЯЯ ПОДУШКА, РУС. </t>
  </si>
  <si>
    <t>4911/DB TYPO PRINTY 4.0 САМОНАБОРНЫЙ ШТАМП,3 СТРОКИ,38х14мм,СЕРЫЙ, ЦВ ПОДУШКИ СИНИЙ, РУС.</t>
  </si>
  <si>
    <t>4911/DB TYPO PRINTY 4.0 САМОНАБОРНЫЙ ШТАМП,3 СТРОКИ,38х14мм,КРАСНЫЙ, СИНЯЯ ПОДУШКА, РУС.</t>
  </si>
  <si>
    <t>4911/DB TYPO PRINTY 4.0 САМОНАБОРНЫЙ ШТАМП,3 СТРОКИ,38х14мм,СИНИЙ,СИНЯЯ ПОДУШКА, АНГЛ.</t>
  </si>
  <si>
    <t>4912 PRINTY 4.0 ОСНАСТКА ДЛЯ ШТАМПА 47х18мм РОЗОВАЯ</t>
  </si>
  <si>
    <t>4912/DB TYPO PRINTY 4.0 САМОНАБОРНЫЙ ШТАМП,4 СТРОКИ,47х18мм, СИНИЙ,РУСС, 2 КАССЫ</t>
  </si>
  <si>
    <t>4912/DB TYPO PRINTY 4.0 САМОНАБОРНЫЙ ШТАМП,4 СТРОКИ,47х18мм,СЕРЫЙ,  РУСС, 2 КАССЫ</t>
  </si>
  <si>
    <t>4912/DB TYPO PRINTY 4.0 САМОНАБОРНЫЙ ШТАМП,4 СТРОКИ,47х18мм, КРАСНЫЙРУСС, 2 КАССЫ</t>
  </si>
  <si>
    <t>4912/DB TYPO PRINTY 4.0 САМОНАБОРНЫЙ ШТАМП,4 СТРОКИ,47х18мм, СИНИЙ,РУСС, 1 КАССА</t>
  </si>
  <si>
    <t>4912/DB TYPO PRINTY 4.0 САМОНАБОРНЫЙ ШТАМП,4 СТРОКИ,47х18мм,СИНИЙ, 2 КАССЫ, АНГЛ.</t>
  </si>
  <si>
    <t>4913 PRINTY 4.0 ОСНАСТКА ДЛЯ ШТАМПА 58х22мм ЗЕЛЕНОЕ ЯБЛОКО</t>
  </si>
  <si>
    <t>4913 PRINTY 4.0 ОСНАСТКА ДЛЯ ШТАМПА 58х22мм БЕЛАЯ ДЛЯ ТАМПОПЕЧАТИ (ПЕРЕД БЕЛЫЙ)</t>
  </si>
  <si>
    <t>4913 PRINTY 4.0 ОСНАСТКА ДЛЯ ШТАМПА 58х22мм СЕРАЯ</t>
  </si>
  <si>
    <t>4913 PRINTY 4.0 ОСНАСТКА ДЛЯ ШТАМПА 58х22мм ЧЕРНАЯ</t>
  </si>
  <si>
    <t>4913 PRINTY 4.0 ОСНАСТКА ДЛЯ ШТАМПА 58х22мм КРАСНАЯ</t>
  </si>
  <si>
    <t>4913 PRINTY 4.0 ОСНАСТКА ДЛЯ ШТАМПА 58х22мм РОЗОВАЯ</t>
  </si>
  <si>
    <t xml:space="preserve">4913/DB TYPO PRINTY 4.0 САМОНАБОРНЫЙ ШТАМП,5 СТРОК,58х22мм,СИНИЙ,СИНЯЯ ПОДУШКА, РУСС </t>
  </si>
  <si>
    <t xml:space="preserve">4913/DB TYPO PRINTY 4.0 САМОНАБОРНЫЙ ШТАМП,5 СТРОК,58х22мм,СЕРЫЙ, СИНЯЯ ПОДУШКА  РУС. </t>
  </si>
  <si>
    <t xml:space="preserve">4913/DB TYPO PRINTY 4.0 САМОНАБОРНЫЙ ШТАМП,5 СТРОК,58х22мм,КРАСНЫЙ,СИНЯЯ ПОДУШКА.РУСС </t>
  </si>
  <si>
    <t>4913/DB TYPO PRINTY 4.0 САМОНАБОРНЫЙ ШТАМП,5 СТРОК,58х22мм,СИНИЙ,СИНЯЯ ПОД, АНГЛ.</t>
  </si>
  <si>
    <t>4914 PRINTY 4.0 ОСНАСТКА ДЛЯ ШТАМПА 64х26мм ЧЕРНАЯ</t>
  </si>
  <si>
    <t>4914 PRINTY 4.0 ОСНАСТКА ДЛЯ ШТАМПА 64х26мм СЕРАЯ</t>
  </si>
  <si>
    <t>4914 PRINTY 4.0 ОСНАСТКА ДЛЯ ШТАМПА 64х26мм СИНЯЯ</t>
  </si>
  <si>
    <t>4914 PRINTY 4.0 ОСНАСТКА ДЛЯ ШТАМПА 64х26мм КРАСНАЯ</t>
  </si>
  <si>
    <t>4914 PRINTY 4.0 ОСНАСТКА ДЛЯ ШТАМПА 64х26мм БЕЛАЯ ДЛЯ ГРАВИРОВКИ (ПЕРЕД ЧЕРНЫЙ)</t>
  </si>
  <si>
    <t>4914 PRINTY 4.0 ОСНАСТКА ДЛЯ ШТАМПА 64х26мм БЕЛАЯ ДЛЯ ТАМПОПЕЧАТИ (ПЕРЕД БЕЛЫЙ)</t>
  </si>
  <si>
    <t>4914 PRINTY 4.0 ОСНАСТКА ДЛЯ ШТАМПА 64х26мм ЗЕЛЕНОЕ ЯБЛОКО</t>
  </si>
  <si>
    <t>4916/DB САМОНАБОРНЫЙ ШТАМП, 2 СТРОКИ,70х10мм,СИНИЙ</t>
  </si>
  <si>
    <t>4922 PRINTY ОСНАСТКА ДЛЯ ШТАМПА 20х20мм  ЧЕРНАЯ</t>
  </si>
  <si>
    <t xml:space="preserve">4925 TYPO/DB11, САМОНАБОРНЫЙ ШТАМП,5 СТРОК,82х25мм, СИНИЙ, ЦВ ПОДУШКИ СИНИЙ РУСС. </t>
  </si>
  <si>
    <t>4928 PRINTY ОСНАСТКА ДЛЯ ШТАМПА 60х33мм КРАСНАЯ</t>
  </si>
  <si>
    <t>4928 TYPO/DB11, САМОНАБОРНЫЙ ШТАМП, 7 СТРОК, 60х33мм, СИНИЙ</t>
  </si>
  <si>
    <t>4929 PRINTY ОСНАСТКА ДЛЯ ШТАМПА 50х30мм ЧЕРНАЯ</t>
  </si>
  <si>
    <t>4929 PRINTY ОСНАСТКА ДЛЯ ШТАМПА 50х30мм ЧЕРНАЯ, ПОД.ЧЕРНАЯ</t>
  </si>
  <si>
    <t>4929 TYPO/DB11, САМОНАБОРНЫЙ ШТАМП, 6 СТРОК, 50х30мм, СИНИЙ</t>
  </si>
  <si>
    <t>4933 Р2 ОСНАСТКА ДЛЯ ШТАМПА  25х25мм ЧЕРНАЯ</t>
  </si>
  <si>
    <t>4911/DB/L1.2 PRINTY 4.0 СО СТАНДАРТНЫМ СЛОВОМ "ОПЛАЧЕНО" СЕРЫЙ</t>
  </si>
  <si>
    <t>4911/DB/L3.7 PRINTY 4.0 СО СТАНДАРТНЫМ СЛОВОМ "ВХОД№,дата.подпись" СЕРЫЙ</t>
  </si>
  <si>
    <t>4911/DB/L3.13 PRINTY 4.0 СО СТАНДАРТНЫМ СЛОВОМ "ОПЛАЧЕНО,дата" СЕРЫЙ</t>
  </si>
  <si>
    <t>4911/DB/L3.42 PRINTY 4.0 СО СТАНДАРТНЫМ СЛОВОМ "КОПИЯ ВЕРНА,подпись" СЕРЫЙ</t>
  </si>
  <si>
    <t>1004 ДАТЕР ЛЕНТОЧНЫЙ, 3ММ, БАНКОВСКИЙ</t>
  </si>
  <si>
    <t>1010 ДАТЕР ЛЕНТОЧНЫЙ, 4мм. РУСС.</t>
  </si>
  <si>
    <t>1010 ДАТЕР ЛЕНТОЧНЫЙ, 4ММ, БАНКОВСКИЙ ДД-ММ-ГГГГ</t>
  </si>
  <si>
    <t>1010 ДАТЕР ЛЕНТОЧНЫЙ, 4ММ, БАНКОВСКИЙ ГГГГ-ММ-ДД</t>
  </si>
  <si>
    <t>1594 ЛЕНТОЧНЫЙ НУМЕРАТОР,9мм,4 РАЗРЯДА</t>
  </si>
  <si>
    <t>1598 ЛЕНТОЧНЫЙ НУМЕРАТОР,9мм,8 РАЗРЯДОВ</t>
  </si>
  <si>
    <t>15310 ЛЕНТОЧНЫЙ НУМЕРАТОР,3мм,10 РАЗРЯДОВ</t>
  </si>
  <si>
    <t>15410 ЛЕНТОЧНЫЙ НУМЕРАТОР,4мм,10 РАЗРЯДОВ</t>
  </si>
  <si>
    <t>15412 ЛЕНТОЧНЫЙ НУМЕРАТОР,4мм,12 РАЗРЯДОВ</t>
  </si>
  <si>
    <t>15510 ЛЕНТОЧНЫЙ НУМЕРАТОР,5мм,10 РАЗРЯДОВ</t>
  </si>
  <si>
    <t>15512 ЛЕНТОЧНЫЙ НУМЕРАТОР,5мм,12 РАЗРЯДОВ</t>
  </si>
  <si>
    <t>151810 ЛЕНТОЧНЫЙ НУМЕРАТОР,18мм,10 РАЗРЯДОВ</t>
  </si>
  <si>
    <t>15910 ЛЕНТОЧНЫЙ НУМЕРАТОР,9мм,10 РАЗРЯДОВ</t>
  </si>
  <si>
    <t>15912 ЛЕНТОЧНЫЙ НУМЕРАТОР,9мм,12 РАЗРЯДОВ</t>
  </si>
  <si>
    <t>7750 КРАСКА ДЛЯ ТКАНИ TRODAT НА СПИРТОВОЙ ОСНОВЕ, ЧЕРНАЯ, 28МЛ</t>
  </si>
  <si>
    <t>7750 КРАСКА ДЛЯ ТКАНИ TRODAT НА СПИРТОВОЙ ОСНОВЕ, ЧЕРНАЯ, 1 ЛИТР</t>
  </si>
  <si>
    <t>6/4642 СМЕННАЯ ПОДУШКА, КРАСНАЯ</t>
  </si>
  <si>
    <t>6/4642 СМЕННАЯ ПОДУШКА, ФИОЛЕТОВАЯ</t>
  </si>
  <si>
    <t>6/4642 СМЕННАЯ ПОДУШКА, ЧЕРНАЯ</t>
  </si>
  <si>
    <t>6/4927 СМЕННАЯ ПОДУШКА, НЕОКРАШЕННАЯ ДЛЯ СПИРТОВОЙ КРАСКИ</t>
  </si>
  <si>
    <t>6/56 СМЕННАЯ ПОДУШКА, НЕОКРАШЕННАЯ ДЛЯ СПИРТОВОЙ КРАСКИ</t>
  </si>
  <si>
    <t>6/5756 СМЕННАЯ ПОДУШКА, КРАСНАЯ</t>
  </si>
  <si>
    <t>6/58/2 СМЕННАЯ ПОДУШКА, СИНЕ-КРАСНАЯ</t>
  </si>
  <si>
    <t>СМЕННАЯ ПОДУШКА REINER ДЛЯ B8,B8K, КРАСНАЯ</t>
  </si>
  <si>
    <t>309101 SMART STYLE АВТОРУЧКА ШАРИКОВАЯ ХРОМ</t>
  </si>
  <si>
    <t>7/4911 Р4 Защитная крышка для оснастки 4911 PRINTY 4.0,чёрная</t>
  </si>
  <si>
    <t>7/4912 Р4 Защитная крышка для оснастки 4912 PRINTY 4.0,чёрная</t>
  </si>
  <si>
    <t>7/4913 Р4 Защитная крышка для оснастки 4913 PRINTY 4.0,чёрная</t>
  </si>
  <si>
    <t>7/4630 P4 Защитная крышка для оснастки 4630 PRINTY 4.0,чёрная</t>
  </si>
  <si>
    <t>7/4642 Р4 защитная крышка для оснастки 4642 PRINTY 4.0,чёрная</t>
  </si>
  <si>
    <t>НУМЕРАТОР REINER B8K ПЛАСТМ.,8 РАЗРЯДОВ,ВЫСОТА ШРИФТА 4,5ММ,ПОД.ЧЕРНАЯ</t>
  </si>
  <si>
    <t>НУМЕРАТОР REINER B8K ПЛАСТМ.,8 РАЗРЯДОВ,ВЫСОТА ШРИФТА 5,5ММ.ПОД.ЧЕРНАЯ</t>
  </si>
  <si>
    <t>54045 PROFESSIONAL 4.0 ПОЧТОВЫЙ ДАТЕР, 6 ЦИФР (4 ЛЕНТЫ), ПОДУШКА ЧЕРНАЯ</t>
  </si>
  <si>
    <t>5480 PROFESSIONAL 4.0 ДАТЕР СО СВОБОДНЫМ ПОЛЕМ 68х47мм,БАНК(ТОЧКИ),ВЫСОТА
ШРИФТА4мм</t>
  </si>
  <si>
    <t>4933 Р2 ОСНАСТКА ДЛЯ ШТАМПА  25х25мм ЧЕРНАЯ, БЕЗ ПОДУШКИ</t>
  </si>
  <si>
    <t>4911/DB/L1.1 IDEAL СО СТАНДАРТНЫМ СЛОВОМ "ПОЛУЧЕНО" ЧЕРНЫЙ</t>
  </si>
  <si>
    <t>4911/DB/L1.2 IDEAL СО СТАНДАРТНЫМ СЛОВОМ "ОПЛАЧЕНО" ЧЕРНЫЙ</t>
  </si>
  <si>
    <t>4911/DB/L1.22 IDEAL СО СТАНДАРТНЫМ СЛОВОМ "ВХОД №" ЧЕРНЫЙ</t>
  </si>
  <si>
    <t>4911/DB/L3.13 IDEAL СО СТАНДАРТНЫМ СЛОВОМ "ОПЛАЧЕНО,дата" ЧЕРНЫЙ</t>
  </si>
  <si>
    <t>4911/DB/L3.42 IDEAL СО СТАНДАРТНЫМ СЛОВОМ "КОПИЯ ВЕРНА,подпись" ЧЕРНЫЙ</t>
  </si>
  <si>
    <t>4911/DB/L3.45 IDEAL СО СТАНДАРТНЫМ СЛОВОМ "КОПИЯ ВЕРНА" В РАМКЕ, ЧЕРНЫЙ</t>
  </si>
  <si>
    <t>46042/DB TYPO IDEAL R1 САМОНАБОРНАЯ ПЕЧАТЬ ДИАМ.42мм,1 КРУГ  ЧЕРНАЯ</t>
  </si>
  <si>
    <t>46042/DB TYPO IDEAL R1,5 САМОНАБОРНАЯ ПЕЧАТЬ ДИАМ.42мм,1,5 КРУГА  ЧЕРНАЯ</t>
  </si>
  <si>
    <t>46042/DB TYPO IDEAL R2 САМОНАБОРНАЯ ПЕЧАТЬ ДИАМ.42мм,2 КРУГА  ЧЕРНАЯ</t>
  </si>
  <si>
    <t>DELRIN МАТЕРИАЛ ДЛЯ ГРАВИРОВКИ КЛИШЕ 305X305MM ЧЕРНЫЙ</t>
  </si>
  <si>
    <t>НОВИНКИ /
Распродажа</t>
  </si>
  <si>
    <t>Распродажа до конца</t>
  </si>
  <si>
    <t>Вывод</t>
  </si>
  <si>
    <t>Если товара нет на стоке, возим по спец.заказу</t>
  </si>
  <si>
    <t>НОВИНКА</t>
  </si>
  <si>
    <t>Распродажа временная</t>
  </si>
  <si>
    <t>ТОР</t>
  </si>
  <si>
    <t>Базовая цена для дистрибьюторов
 с НДС</t>
  </si>
  <si>
    <t>Базовая цена для оптового канала с НДС</t>
  </si>
  <si>
    <t>Рекомендованная розничная цена
с НДС</t>
  </si>
  <si>
    <t>4850 PRINTY ДАТЕР СО СВОБОДНЫМ ПОЛЕМ 25х5мм ЛАТИНСКИЙ ВЫСОТА ДАТЫ 3.8мм</t>
  </si>
  <si>
    <t>4913/DB TYPO IDEAL САМОНАБОРНЫЙ ШТАМП, 5 СТРОК, 58х22мм, ЧЁРНЫЙ, 1 КАССА</t>
  </si>
  <si>
    <t>4911/DB TYPO IDEAL САМОНАБОРНЫЙ ШТАМП,3 СТРОКИ, 38х14мм, ЧЁРНЫЙ, 1 КАССА</t>
  </si>
  <si>
    <t>54045 PROFESSIONAL 4.0 ПОЧТОВЫЙ ДАТЕР, 8 ЦИФР (6 ЛЕНТ), ПОДУШКА ЧЕРНАЯ</t>
  </si>
  <si>
    <t>INSTALPLATE A8 ФОТОПОЛИМЕР В ИНДИВИДУАЛЬНОЙ УПАКОВКЕ (ЦЕНА ЗА ШТУКУ) 20 ШТ В УПАКОВКЕ</t>
  </si>
  <si>
    <t>9054 НАСТОЛЬНАЯ ШТЕМПЕЛЬНАЯ ПОДУШКА 210Х148мм ЧЕРНАЯ</t>
  </si>
  <si>
    <t>9054 НАСТОЛЬНАЯ ШТЕМПЕЛЬНАЯ ПОДУШКА 210Х148мм НЕОКРАШЕННАЯ</t>
  </si>
  <si>
    <t>9054 НАСТОЛЬНАЯ ШТЕМПЕЛЬНАЯ ПОДУШКА 210Х148мм СИНЯЯ</t>
  </si>
  <si>
    <t>7711 IDEAL ШТЕМПЕЛЬНАЯ КРАСКА ДЛЯ ДОЗАПРАВКИ НА ВОДНОЙ ОСНОВЕ, ЧЕРНАЯ, 24 мл</t>
  </si>
  <si>
    <t>7711 IDEAL ШТЕМПЕЛЬНАЯ КРАСКА ДЛЯ ДОЗАПРАВКИ НА ВОДНОЙ ОСНОВЕ, СИНЯЯ, 24 мл</t>
  </si>
  <si>
    <t>7711 IDEAL ШТЕМПЕЛЬНАЯ КРАСКА ДЛЯ ДОЗАПРАВКИ НА ВОДНОЙ ОСНОВЕ, ФИОЛЕТОВАЯ, 24 мл</t>
  </si>
  <si>
    <t>4912/DB TYPO IDEAL САМОНАБОРНЫЙ ШТАМП,4 СТРОКИ, 47х18мм, ЧЁРНЫЙ, 1 КАССА</t>
  </si>
  <si>
    <t>5211  PROFESSIONALОСНАСТКА ДЛЯ ПЕЧАТИ 85Х55мм</t>
  </si>
  <si>
    <t>5274 PR4  PROFESSIONAL ОСНАСТКА ДЛЯ ПЕЧАТИ 60x40мм</t>
  </si>
  <si>
    <t>4642/DB TYPO PRINTY 4.0 R1 САМОНАБОРНАЯ ПЕЧАТЬ ДИАМ.42мм,1 КРУГ, ЧЕРНАЯ НОВАЯ</t>
  </si>
  <si>
    <t>4642/DB TYPO PRINTY 4.0 R1,5 САМОНАБОРНАЯ ПЕЧАТЬ ДИАМ.42мм,1,5 КРУГА, ЧЕРНАЯ НОВАЯ</t>
  </si>
  <si>
    <t>4642/DB TYPO PRINTY 4.0 R2 САМОНАБОРНАЯ ПЕЧАТЬ ДИАМ.42мм,2 КРУГА, ЧЕРНАЯ НОВАЯ</t>
  </si>
  <si>
    <t>4642/DB TYPO PRINTY 4.0 R1,5 САМОНАБОРНАЯ ПЕЧАТЬ ДИАМ.42мм,1,5 КРУГА, СИНЯЯ НОВАЯ</t>
  </si>
  <si>
    <t>4750 PRINTY P4 ДАТЕР СО СВОБОДНЫМ ПОЛЕМ 41х24мм,БАНК (РАЗДЕЛИТЕЛЬ ТОЧКИ), ВЫСОТА ШРИФТА 4мм, СИНЯЯ ПОДУШКА</t>
  </si>
  <si>
    <t>4726 PRINTY ДАТЕР СО СВОБОДНЫМ ПОЛЕМ, 75х38мм ВЫСОТА ДАТЫ 4мм ЧЁРНЫЙ</t>
  </si>
  <si>
    <t>4913/DB TYPO IDEAL САМОНАБОРНЫЙ ШТАМП, 5 СТРОК, 58х22мм, ЧЁРНЫЙ, 2 КАССЫ</t>
  </si>
  <si>
    <t>Замена SAP кода</t>
  </si>
  <si>
    <t>4724 P2F ПОЧТОВЫЙ ДАТЕР ЧЕРНАЯ ПОДУШКА 6 ЦИФР (4 ЛЕНТЫ) NEW</t>
  </si>
  <si>
    <t>4724 P2F ПОЧТОВЫЙ ДАТЕР ЧЕРНАЯ ПОДУШКА 8 ЦИФР (6 ЛЕНТ) NEW</t>
  </si>
  <si>
    <t>4630 PRINTY 4.0 ОСНАСТКА ДЛЯ ПЕЧАТИ диам.30мм ЧЕРНАЯ С КРЫШКОЙ, NEW</t>
  </si>
  <si>
    <t>4630 PRINTY 4.0 ОСНАСТКА ДЛЯ ПЕЧАТИ диам.30мм СЕРАЯ С КРЫШКОЙ, NEW</t>
  </si>
  <si>
    <t>4630 PRINTY 4.0 ОСНАСТКА ДЛЯ ПЕЧАТИ диам.30мм КРАСНАЯ С КРЫШКОЙ, NEW</t>
  </si>
  <si>
    <t>4630 PRINTY 4.0 ОСНАСТКА ДЛЯ ПЕЧАТИ диам.30мм СИНЯЯ С КРЫШКОЙ, NEW</t>
  </si>
  <si>
    <t>4926 PRINTY 4.0 ОСНАСТКА ДЛЯ ШТАМПА 75х38мм ЧЕРНАЯ NEW</t>
  </si>
  <si>
    <t>4926 PRINTY 4.0 ОСНАСТКА ДЛЯ ШТАМПА 75х38мм СИНЯЯ NEW</t>
  </si>
  <si>
    <t>4926 PRINTY 4.0 ОСНАСТКА ДЛЯ ШТАМПА 75х38мм КРАСНАЯ NEW</t>
  </si>
  <si>
    <t>4926 PRINTY 4.0 ОСНАСТКА ДЛЯ ШТАМПА 75х38мм СЕРАЯ NEW</t>
  </si>
  <si>
    <t>4926 PRINTY 4.0 ОСНАСТКА ДЛЯ ШТАМПА 75х38мм ЧЕРНАЯ, ПОДУШКА ЧЕРНАЯ NEW</t>
  </si>
  <si>
    <t>4926 TYPO/DB11/САМОНАБОРНЫЙ ШТАМП,8 СТРОК,75х38мм,СИНИЙ,ЦВЕТ ПОДУШКИ СИНИЙ NEW</t>
  </si>
  <si>
    <t>4926 IDEAL ОСНАСТКА ДЛЯ ШТАМПА 75х38мм ЧЕРНАЯ NEW</t>
  </si>
  <si>
    <t>4926 IDEAL ОСНАСТКА ДЛЯ ШТАМПА 75х38мм КРАСНАЯ NEW</t>
  </si>
  <si>
    <t>4926 IDEAL ОСНАСТКА ДЛЯ ШТАМПА 75х38мм СИНЯЯ NEW</t>
  </si>
  <si>
    <t>9051 НАСТОЛЬНАЯ ШТЕМПЕЛЬНАЯ ПОДУШКА 50х90мм СИНЯЯ NEW</t>
  </si>
  <si>
    <t>9051 НАСТОЛЬНАЯ ШТЕМПЕЛЬНАЯ ПОДУШКА 50х90мм ЗЕЛЕНАЯ NEW</t>
  </si>
  <si>
    <t>9051 НАСТОЛЬНАЯ ШТЕМПЕЛЬНАЯ ПОДУШКА 50х90мм КРАСНАЯ NEW</t>
  </si>
  <si>
    <t>9051 НАСТОЛЬНАЯ ШТЕМПЕЛЬНАЯ ПОДУШКА 50х90мм ЧЕРНАЯ NEW</t>
  </si>
  <si>
    <t>9051 НАСТОЛЬНАЯ ШТЕМПЕЛЬНАЯ ПОДУШКА 50х90мм ФИОЛЕТОВАЯ NEW</t>
  </si>
  <si>
    <t>9051 НАСТОЛЬНАЯ ШТЕМПЕЛЬНАЯ ПОДУШКА 50х90мм НЕОКРАШЕННАЯ NEW</t>
  </si>
  <si>
    <t>9052 НАСТОЛЬНАЯ ШТЕМПЕЛЬНАЯ ПОДУШКА 70х110мм СИНЯЯ NEW</t>
  </si>
  <si>
    <t>9052 НАСТОЛЬНАЯ ШТЕМПЕЛЬНАЯ ПОДУШКА 70х110мм ЗЕЛЕНАЯ NEW</t>
  </si>
  <si>
    <t>9052 НАСТОЛЬНАЯ ШТЕМПЕЛЬНАЯ ПОДУШКА 70х110мм КРАСНАЯ NEW</t>
  </si>
  <si>
    <t>9052 НАСТОЛЬНАЯ ШТЕМПЕЛЬНАЯ ПОДУШКА 70х110мм ЧЕРНАЯ NEW</t>
  </si>
  <si>
    <t>9052 НАСТОЛЬНАЯ ШТЕМПЕЛЬНАЯ ПОДУШКА 70х110мм ФИОЛЕТОВАЯ NEW</t>
  </si>
  <si>
    <t>9052 НАСТОЛЬНАЯ ШТЕМПЕЛЬНАЯ ПОДУШКА 70х110мм НЕОКРАШЕННАЯ NEW</t>
  </si>
  <si>
    <t>9053 НАСТОЛЬНАЯ ШТЕМПЕЛЬНАЯ ПОДУШКА 90х160мм СИНЯЯ NEW</t>
  </si>
  <si>
    <t>9053 НАСТОЛЬНАЯ ШТЕМПЕЛЬНАЯ ПОДУШКА 90х160мм ЗЕЛЕНАЯ NEW</t>
  </si>
  <si>
    <t>9053 НАСТОЛЬНАЯ ШТЕМПЕЛЬНАЯ ПОДУШКА 90х160мм КРАСНАЯ NEW</t>
  </si>
  <si>
    <t>9053 НАСТОЛЬНАЯ ШТЕМПЕЛЬНАЯ ПОДУШКА 90х160мм ЧЕРНАЯ NEW</t>
  </si>
  <si>
    <t>9053 НАСТОЛЬНАЯ ШТЕМПЕЛЬНАЯ ПОДУШКА 90х160мм НЕОКРАШЕННАЯ NEW</t>
  </si>
  <si>
    <t>R-50 ФОТОПОЛИМЕР ДЛЯ ПЕЧАТЕЙ 1 КГ</t>
  </si>
  <si>
    <t>IDEAL ЗАЩИТНАЯ ПЛЕНКА PPCF20 30CMx122M (ЦЕНА ЗА РУЛОН) 20 МИКРОН СМЕНА ТОЛЩИНЫ ПЛЕНКИ</t>
  </si>
  <si>
    <t>4724 P2F PRINTY ДАТЕР СО СВОБОДНЫМ ПОЛЕМ,40х40мм,ВЫСОТА ДАТЫ 3мм NEW</t>
  </si>
  <si>
    <t>ВЫГОДНАЯ ЦЕНА</t>
  </si>
  <si>
    <t xml:space="preserve">4924 IDEAL ОСНАСТКА ДЛЯ ШТАМПА 40х40мм ЧЕРНАЯ, С ЗАЩИТНОЙ КРЫШКОЙ </t>
  </si>
  <si>
    <t xml:space="preserve">4924 IDEAL ОСНАСТКА ДЛЯ ШТАМПА 40х40мм КРАСНАЯ, С ЗАЩИТНОЙ КРЫШКОЙ </t>
  </si>
  <si>
    <t xml:space="preserve">4924 IDEAL ОСНАСТКА ДЛЯ ШТАМПА 40х40мм СИНЯЯ, С ЗАЩИТНОЙ КРЫШКОЙ </t>
  </si>
  <si>
    <t>НОВИНКА, ЦЕНА СНИЖЕНА!</t>
  </si>
  <si>
    <t>46042 IDEAL ОСНАСТКА ДЛЯ ПЕЧАТИ диам. 42 мм, САПФИР (ТЕМНО-СИНЯЯ)</t>
  </si>
  <si>
    <t>46042 IDEAL ОСНАСТКА ДЛЯ ПЕЧАТИ диам. 42 мм, ИЗУМРУД (ТЕМНО-ЗЕЛЕНАЯ)</t>
  </si>
  <si>
    <t>9342 MICRO PRINTY КАРМАННАЯ ОСНАСТКА ДЛЯ ПЕЧАТИ диам.42мм, МАТОВОЕ ЗОЛОТО, ПОДУШКА СИНЯЯ</t>
  </si>
  <si>
    <t>9342 MICRO PRINTY КАРМАННАЯ ОСНАСТКА ДЛЯ ПЕЧАТИ диам.42мм, НЕОНОВЫЙ ЖЕЛТЫЙ, ПОДУШКА СИНЯЯ</t>
  </si>
  <si>
    <t>4642/DB TYPO PRINTY 4.0 R2 САМОНАБОРНАЯ ПЕЧАТЬ ДИАМ.42мм,2 КРУГА, СИНЯЯ НОВАЯ</t>
  </si>
  <si>
    <t>9330 MICRO PRINTY КАРМАННАЯ ОСНАСТКА ДЛЯ ПЕЧАТИ диам.30мм, КРАСНАЯ, ПОДУШКА СИНЯЯ</t>
  </si>
  <si>
    <t>9330 MICRO PRINTY КАРМАННАЯ ОСНАСТКА ДЛЯ ПЕЧАТИ диам. 30мм, СИНЯЯ, ПОДУШКА СИНЯЯ</t>
  </si>
  <si>
    <t>9330 MICRO PRINTY КАРМАННАЯ ОСНАСТКА ДЛЯ ПЕЧАТИ диам. 30мм, ЧЕРНАЯ, ПОДУШКА СИНЯЯ</t>
  </si>
  <si>
    <t>Скидка не дается</t>
  </si>
  <si>
    <t>9053 НАСТОЛЬНАЯ ШТЕМПЕЛЬНАЯ ПОДУШКА 90х160мм ФИОЛЕТОВАЯ NEW</t>
  </si>
  <si>
    <t>информация будет позже</t>
  </si>
  <si>
    <t/>
  </si>
  <si>
    <t>Код старый</t>
  </si>
  <si>
    <t>Код новый</t>
  </si>
  <si>
    <t>Произошел переход на новый код</t>
  </si>
  <si>
    <t>В прайсе новый код</t>
  </si>
  <si>
    <t>Отгружается по старому коду</t>
  </si>
  <si>
    <t>Информация о смене кода</t>
  </si>
  <si>
    <t>Вывод из ассортимента / планируется смена SAP кода</t>
  </si>
  <si>
    <t>6/4642  СМЕННАЯ ПОДУШКА, НЕОКРАШЕННАЯ</t>
  </si>
  <si>
    <t>6/4910 СМЕННАЯ ПОДУШКА, НЕОКРАШЕННАЯ</t>
  </si>
  <si>
    <t>6/4911 СМЕННАЯ ПОДУШКА, НЕОКРАШЕННАЯ</t>
  </si>
  <si>
    <t>6/4911 СМЕННАЯ ПОДУШКА, НЕОКРАШЕННАЯ ДЛЯ СПИРТОВОЙ КРАСКИ</t>
  </si>
  <si>
    <t>6/4912 СМЕННАЯ ПОДУШКА, НЕОКРАШЕННАЯ</t>
  </si>
  <si>
    <t>6/4913 СМЕННАЯ ПОДУШКА, НЕПРОПИТАННАЯ (ПУ)</t>
  </si>
  <si>
    <t>6/4926 СМЕННАЯ ПОДУШКА, НЕОКРАШЕННАЯ</t>
  </si>
  <si>
    <t>6/4927 СМЕННАЯ ПОДУШКА, НЕОКРАШЕННАЯ</t>
  </si>
  <si>
    <t>6/4929 СМЕННАЯ ПОДУШКА, НЕОКРАШЕННАЯ</t>
  </si>
  <si>
    <t>4927 PRINTY 4.0 ОСНАСТКА ДЛЯ ШТАМПА 60х40мм ЧЕРНАЯ</t>
  </si>
  <si>
    <t>4927 PRINTY 4.0 ОСНАСТКА ДЛЯ ШТАМПА 60х40мм СИНЯЯ</t>
  </si>
  <si>
    <t>4927 PRINTY 4.0 ОСНАСТКА ДЛЯ ШТАМПА 60х40мм КРАСНАЯ</t>
  </si>
  <si>
    <t>4927 PRINTY 4.0 ОСНАСТКА ДЛЯ ШТАМПА 60х40мм СЕРАЯ</t>
  </si>
  <si>
    <t>6/4642 СМЕННАЯ ПОДУШКА, СИНЯЯ</t>
  </si>
  <si>
    <t>6/46042 СМЕННАЯ ПОДУШКА, СИНЯЯ</t>
  </si>
  <si>
    <t>6/4645 СМЕННАЯ ПОДУШКА, СИНЯЯ</t>
  </si>
  <si>
    <t>4727 TYPO PRINTY 4.0 САМОНАБОРНЫЙ ДАТЕР,6 СТРОК, 60х40мм, 4мм, СИНИЙ</t>
  </si>
  <si>
    <t>4727 TYPO PRINTY 4.0 САМОНАБОРНЫЙ ДАТЕР БАНК (РАЗДЕЛИТЕЛЬ ТОЧКИ),6 СТРОК,4мм, СИНИЙ</t>
  </si>
  <si>
    <t>4727 PRINTY 4.0 ДАТЕР СО СВОБОДНЫМ ПОЛЕМ, 60х40мм, ВЫСОТА ДАТЫ 4мм,БАНК (РАЗДЕЛИТЕЛЬ ТОЧКИ), ЧЕРНЫЙ</t>
  </si>
  <si>
    <t>4727 PRINTY 4.0 ДАТЕР СО СВОБОДНЫМ ПОЛЕМ, 60х40мм, ВЫСОТА ДАТЫ 4мм, РУСС. ЧЕРНЫЙ</t>
  </si>
  <si>
    <t>4924 PRINTY ОСНАСТКА ДЛЯ ШТАМПА 40х40мм ЧЕРНАЯ, С ЗАЩИТНОЙ КРЫШКОЙ, ПОДУШКА ЧЕРНАЯ</t>
  </si>
  <si>
    <r>
      <t xml:space="preserve">6/4927/2 СМЕННАЯ ПОДУШКА, СИНЕ-КРАСНАЯ </t>
    </r>
    <r>
      <rPr>
        <b/>
        <sz val="10"/>
        <rFont val="Arial"/>
        <family val="2"/>
      </rPr>
      <t>ДЛЯ СТАРОЙ ВЕРСИИ ОСНАСТКИ</t>
    </r>
  </si>
  <si>
    <t xml:space="preserve">6/4927 СМЕННАЯ ПОДУШКА, СИНЯЯ </t>
  </si>
  <si>
    <t>В прайсе оба кода</t>
  </si>
  <si>
    <r>
      <t xml:space="preserve">6/4913 СМЕННАЯ ПОДУШКА, СИНЯЯ </t>
    </r>
    <r>
      <rPr>
        <b/>
        <sz val="10"/>
        <rFont val="Arial"/>
        <family val="2"/>
      </rPr>
      <t>(подходит только для IDEAL, без промежуточной упаковки)</t>
    </r>
  </si>
  <si>
    <r>
      <t xml:space="preserve">6/4926 СМЕННАЯ ПОДУШКА, СИНЯЯ </t>
    </r>
    <r>
      <rPr>
        <b/>
        <sz val="10"/>
        <rFont val="Arial"/>
        <family val="2"/>
      </rPr>
      <t xml:space="preserve"> (подходит только для IDEAL)</t>
    </r>
  </si>
  <si>
    <t>Акция</t>
  </si>
  <si>
    <r>
      <t xml:space="preserve">Базовая цена для дистрибьюторов
 с НДС
</t>
    </r>
    <r>
      <rPr>
        <b/>
        <sz val="11"/>
        <color rgb="FFFF0000"/>
        <rFont val="Arial"/>
        <family val="2"/>
      </rPr>
      <t>АКЦИЯ</t>
    </r>
  </si>
  <si>
    <r>
      <t xml:space="preserve">Базовая цена для оптового канала с НДС
</t>
    </r>
    <r>
      <rPr>
        <b/>
        <sz val="11"/>
        <color rgb="FFFF0000"/>
        <rFont val="Arial"/>
        <family val="2"/>
      </rPr>
      <t>АКЦИЯ</t>
    </r>
  </si>
  <si>
    <t>Скидка</t>
  </si>
  <si>
    <t>АКЦИЯ (в бланке заказа цена по акции)</t>
  </si>
  <si>
    <r>
      <t xml:space="preserve">6/4926 СМЕННАЯ ПОДУШКА, СИНЯЯ </t>
    </r>
    <r>
      <rPr>
        <b/>
        <sz val="10"/>
        <rFont val="Arial"/>
        <family val="2"/>
      </rPr>
      <t xml:space="preserve"> (подходит только для IDEAL, без промежуточной упаковки)</t>
    </r>
  </si>
  <si>
    <t>4642 PRINTY 4.0 ОСНАСТКА ДЛЯ ПЕЧАТИ диам.42мм, САЛАТОВАЯ</t>
  </si>
  <si>
    <t>46042 IDEAL ОСНАСТКА ДЛЯ ПЕЧАТИ диам. 42 мм, БИРЮЗОВАЯ OLD (выводится из ассортимента)</t>
  </si>
  <si>
    <t>4642 PRINTY 4.0 ОСНАСТКА ДЛЯ ПЕЧАТИ диам.42мм, БЕЛАЯ ДЛЯ ТАМПОПЕЧАТИ (ПЕРЕД БЕЛЫЙ)</t>
  </si>
  <si>
    <t>4642 PRINTY 4.0 ОСНАСТКА ДЛЯ ПЕЧАТИ диам.42мм, БЕЛАЯ (ПЕРЕД ЧЕРНЫЙ)</t>
  </si>
  <si>
    <t>4642 PRINTY 4.0 ОСНАСТКА ДЛЯ ПЕЧАТИ диам.42мм, ЧЕРНАЯ</t>
  </si>
  <si>
    <t>4642 PRINTY 4.0 ОСНАСТКА ДЛЯ ПЕЧАТИ диам.42мм, СЕРАЯ</t>
  </si>
  <si>
    <t>4642 PRINTY 4.0 ОСНАСТКА ДЛЯ ПЕЧАТИ диам.42мм, КРАСНАЯ</t>
  </si>
  <si>
    <t>4642 PRINTY 4.0 ОСНАСТКА ДЛЯ ПЕЧАТИ диам.42мм, ФУКСИЯ</t>
  </si>
  <si>
    <t>4642 PRINTY 4.0 ОСНАСТКА ДЛЯ ПЕЧАТИ диам.42мм, БОРДОВАЯ</t>
  </si>
  <si>
    <t>4642 PRINTY 4.0 ОСНАСТКА ДЛЯ ПЕЧАТИ диам.42мм, СИНЯЯ</t>
  </si>
  <si>
    <t>4642 PRINTY 4.0 ОСНАСТКА ДЛЯ ПЕЧАТИ диам.42мм, ОРАНЖЕВАЯ</t>
  </si>
  <si>
    <t>4642 PRINTY 4.0 ОСНАСТКА ДЛЯ ПЕЧАТИ диам.42мм, ЦВЕТ МЯТЫ</t>
  </si>
  <si>
    <t>4642 PRINTY 4.0 ОСНАСТКА ДЛЯ ПЕЧАТИ диам.42мм, ФИОЛЕТОВАЯ</t>
  </si>
  <si>
    <t>9342 MICRO PRINTY КАРМАННАЯ ОСНАСТКА ДЛЯ ПЕЧАТИ диам.42мм, БЕЛАЯ</t>
  </si>
  <si>
    <t>9342 MICRO PRINTY КАРМАННАЯ ОСНАСТКА ДЛЯ ПЕЧАТИ диам.42мм, КРАСНАЯ</t>
  </si>
  <si>
    <t>9342 MICRO PRINTY КАРМАННАЯ ОСНАСТКА ДЛЯ ПЕЧАТИ диам.42мм, СЕРЕБРЯНАЯ</t>
  </si>
  <si>
    <t>9342 MICRO PRINTY КАРМАННАЯ ОСНАСТКА ДЛЯ ПЕЧАТИ диам.42мм, СИНЯЯ</t>
  </si>
  <si>
    <t>9342 MICRO PRINTY КАРМАННАЯ ОСНАСТКА ДЛЯ ПЕЧАТИ диам.42мм, ЧЕРНАЯ</t>
  </si>
  <si>
    <t>9342 MICRO PRINTY КАРМАННАЯ ОСНАСТКА ДЛЯ ПЕЧАТИ диам.42мм, ОРАНЖЕВАЯ</t>
  </si>
  <si>
    <t>9342 MICRO PRINTY КАРМАННАЯ ОСНАСТКА ДЛЯ ПЕЧАТИ диам.42мм, САЛАТОВАЯ</t>
  </si>
  <si>
    <t>9342 MICRO PRINTY КАРМАННАЯ ОСНАСТКА ДЛЯ ПЕЧАТИ диам.42мм, ФУКСИЯ</t>
  </si>
  <si>
    <t>9342 MICRO PRINTY КАРМАННАЯ ОСНАСТКА ДЛЯ ПЕЧАТИ диам.42мм, МАТОВОЕ ЗОЛОТО</t>
  </si>
  <si>
    <t>9342 MICRO PRINTY КАРМАННАЯ ОСНАСТКА ДЛЯ ПЕЧАТИ диам.42мм, НЕОНОВЫЙ ЖЕЛТЫЙ</t>
  </si>
  <si>
    <t>9330 MICRO PRINTY КАРМАННАЯ ОСНАСТКА ДЛЯ ПЕЧАТИ диам.30мм, КРАСНАЯ</t>
  </si>
  <si>
    <t>9330 MICRO PRINTY КАРМАННАЯ ОСНАСТКА ДЛЯ ПЕЧАТИ диам. 30мм, СИНЯЯ</t>
  </si>
  <si>
    <t>9330 MICRO PRINTY КАРМАННАЯ ОСНАСТКА ДЛЯ ПЕЧАТИ диам. 30мм, ЧЕРНАЯ</t>
  </si>
  <si>
    <t>4642 PRINTY 4.0 ОСНАСТКА ДЛЯ ПЕЧАТИ диам.42мм, НЕОНОВЫЙ ЖЕЛТЫЙ (смена названия, ранее называлась "ЖЕЛТЫЙ")</t>
  </si>
  <si>
    <t>4642 PRINTY 4.0 ОСНАСТКА ДЛЯ ПЕЧАТИ диам.42мм, БИРЮЗОВАЯ (смена названия, ранее назыалась "ГОЛУБОЙ")</t>
  </si>
  <si>
    <t>4642 PRINTY 4.0 ОСНАСТКА ДЛЯ ПЕЧАТИ диам.42мм, МАТОВОЕ ЗОЛОТО</t>
  </si>
  <si>
    <t>4642 PRINTY 4.0 ОСНАСТКА ДЛЯ ПЕЧАТИ диам.42мм, САПФИР (ТЕМНО-СИНЯЯ)</t>
  </si>
  <si>
    <t>4642 PRINTY 4.0 ОСНАСТКА ДЛЯ ПЕЧАТИ диам.42мм, ИЗУМРУД (ТЕМНО-ЗЕЛЕНАЯ)</t>
  </si>
  <si>
    <t>46042 IDEAL ОСНАСТКА ДЛЯ ПЕЧАТИ диам. 42 мм, МАТОВОЕ ЗОЛОТО</t>
  </si>
  <si>
    <t xml:space="preserve">46042 IDEAL ОСНАСТКА ДЛЯ ПЕЧАТИ диам. 42 мм, БИРЮЗОВАЯ NEW </t>
  </si>
  <si>
    <t>46042 IDEAL ОСНАСТКА ДЛЯ ПЕЧАТИ диам. 42 мм, НЕОНОВЫЙ ЖЕЛТЫЙ</t>
  </si>
  <si>
    <t>9342 MICRO PRINTY КАРМАННАЯ ОСНАСТКА ДЛЯ ПЕЧАТИ диам.42мм, САПФИР (ТЕМНО-СИНЯЯ)</t>
  </si>
  <si>
    <t>9342 MICRO PRINTY КАРМАННАЯ ОСНАСТКА ДЛЯ ПЕЧАТИ диам.42мм, ИЗУМРУД (ТЕМНО-ЗЕЛЕНАЯ)</t>
  </si>
  <si>
    <t>4642 PRINTY 4.0 ОСНАСТКА ДЛЯ ПЕЧАТИ диам.42мм, БИРЮЗОВАЯ (смена названия, ранее называлась "ГОЛУБОЙ")</t>
  </si>
  <si>
    <t>9342 MICRO PRINTY КАРМАННАЯ ОСНАСТКА ДЛЯ ПЕЧАТИ диам.42мм, БИРЮЗОВАЯ (ранее называлась "ГОЛУБАЯ")</t>
  </si>
  <si>
    <t>4927 TYPO/DB11, PRINTY 4.0 САМОНАБОРНЫЙ ШТАМП,8 СТРОК, 60х40мм, СИНИЙ</t>
  </si>
  <si>
    <t>Пакет пластиковый рекламный Тродат (минимальная отгрузка 20 шт.)</t>
  </si>
  <si>
    <t>9072M IDEAL МЕТАЛЛИЧЕСКАЯ НАСТОЛЬНАЯ ШТЕМПЕЛЬНАЯ ПОДУШКА, 70х110мм, НЕОКРАШЕННАЯ</t>
  </si>
  <si>
    <t>POS</t>
  </si>
  <si>
    <t>4910 PRINTY 4.0 ОСНАСТКА ДЛЯ ШТАМПА 26х9мм БЕЛАЯ ДЛЯ ТАМПОПЕЧАТИ (ПЕРЕД БЕЛЫЙ)</t>
  </si>
  <si>
    <t>4915 PRINTY 4.0 ОСНАСТКА ДЛЯ ШТАМПА 70х25мм БЕЛАЯ ДЛЯ ТАМПОПЕЧАТИ (ПЕРЕД БЕЛЫЙ)</t>
  </si>
  <si>
    <t>Снят с распродажи</t>
  </si>
  <si>
    <t>4645P4/DB TYPO R2 САМОНАБОРНАЯ ПЕЧАТЬ ДИАМ.45мм,2 КРУГА, СИНЯЯ</t>
  </si>
  <si>
    <t xml:space="preserve">DELRIN МАТЕРИАЛ ДЛЯ ГРАВИРОВКИ КЛИШЕ 279Х305ММ БЕЛЫЙ </t>
  </si>
  <si>
    <t>7011 ШТЕМПЕЛЬНАЯ КРАСКА НА ВОДНО-ГЛИЦЕРИНОВОЙ ОСНОВЕ, ЧЕРНАЯ 28 мл</t>
  </si>
  <si>
    <t>7011 ШТЕМПЕЛЬНАЯ КРАСКА НА ВОДНО-ГЛИЦЕРИНОВОЙ ОСНОВЕ, СИНЯЯ 28 мл</t>
  </si>
  <si>
    <t>7011 ШТЕМПЕЛЬНАЯ КРАСКАНА ВОДНО-ГЛИЦЕРИНОВОЙ ОСНОВЕ, КРАСНАЯ 28 мл</t>
  </si>
  <si>
    <t>7011 ШТЕМПЕЛЬНАЯ КРАСКАНА ВОДНО-ГЛИЦЕРИНОВОЙ ОСНОВЕ, ЗЕЛЕНАЯ 28 мл</t>
  </si>
  <si>
    <t>7011 ШТЕМПЕЛЬНАЯ КРАСКАНА ВОДНО-ГЛИЦЕРИНОВОЙ ОСНОВЕ, ФИОЛЕТОВАЯ 28 мл</t>
  </si>
  <si>
    <t>7012 КРАСКА ДЛЯ ПЕРВИЧНОЙ ЗАПРАВКИ, НА ВОДНО-ГЛИЦЕРИНОВОЙ ОСНОВЕ, СИНЯЯ 28 МЛ</t>
  </si>
  <si>
    <t>7012 КРАСКА ДЛЯ ПЕРВИЧНОЙ ЗАПРАВКИ, НА ВОДНО-ГЛИЦЕРИНОВОЙ ОСНОВЕ, ФИОЛЕТОВАЯ 28 МЛ</t>
  </si>
  <si>
    <t>7012 КРАСКА ДЛЯ ПЕРВИЧНОЙ ЗАПРАВКИ, НА ВОДНО-ГЛИЦЕРИНОВОЙ ОСНОВЕ, ЧЕРНАЯ 28 МЛ</t>
  </si>
  <si>
    <t>7012 КРАСКА ДЛЯ ПЕРВИЧНОЙ ЗАПРАВКИ, НА ВОДНО-ГЛИЦЕРИНОВОЙ ОСНОВЕ, КРАСНАЯ 28 МЛ</t>
  </si>
  <si>
    <t>7012 КРАСКА ДЛЯ ПЕРВИЧНОЙ ЗАПРАВКИ, НА ВОДНО-ГЛИЦЕРИНОВОЙ ОСНОВЕ, ЗЕЛЕНАЯ 28 МЛ</t>
  </si>
  <si>
    <t>7012 КРАСКА ДЛЯ ПЕРВИЧНОЙ ЗАПРАВКИ, НА ВОДНО-ГЛИЦЕРИНОВОЙ ОСНОВЕ, ФУКСИЯ 28 МЛ</t>
  </si>
  <si>
    <t>7012 КРАСКА ДЛЯ ПЕРВИЧНОЙ ЗАПРАВКИ, НА ВОДНО-ГЛИЦЕРИНОВОЙ ОСНОВЕ, ТЕМНО-КРАСНАЯ 28 МЛ</t>
  </si>
  <si>
    <t>7012 КРАСКА ДЛЯ ПЕРВИЧНОЙ ЗАПРАВКИ, НА ВОДНО-ГЛИЦЕРИНОВОЙ ОСНОВЕ, ОРАНЖЕВАЯ 28 МЛ</t>
  </si>
  <si>
    <t>7012 КРАСКА ДЛЯ ПЕРВИЧНОЙ ЗАПРАВКИ, НА ВОДНО-ГЛИЦЕРИНОВОЙ ОСНОВЕ, ГОЛУБАЯ 28 МЛ</t>
  </si>
  <si>
    <t>7012 КРАСКА ДЛЯ ПЕРВИЧНОЙ ЗАПРАВКИ, НА ВОДНО-ГЛИЦЕРИНОВОЙ ОСНОВЕ, ЖЕЛТО-ОРАНЖЕВАЯ 28 МЛ</t>
  </si>
  <si>
    <t>7012 КРАСКА ДЛЯ ПЕРВИЧНОЙ ЗАПРАВКИ, НА ВОДНО-ГЛИЦЕРИНОВОЙ ОСНОВЕ, НЕБЕСНО ГОЛУБАЯ 28 МЛ</t>
  </si>
  <si>
    <t>7012 КРАСКА ДЛЯ ПЕРВИЧНОЙ ЗАПРАВКИ, НА ВОДНО-ГЛИЦЕРИНОВОЙ ОСНОВЕ, СЕРАЯ 28 МЛ</t>
  </si>
  <si>
    <t>7012 КРАСКА ДЛЯ ПЕРВИЧНОЙ ЗАПРАВКИ, НА ВОДНО-ГЛИЦЕРИНОВОЙ ОСНОВЕ, ПУРПУРНАЯ 28 МЛ</t>
  </si>
  <si>
    <t>7012 КРАСКА ДЛЯ ПЕРВИЧНОЙ ЗАПРАВКИ, НА ВОДНО-ГЛИЦЕРИНОВОЙ ОСНОВЕ, САЛАТОВАЯ 28 МЛ</t>
  </si>
  <si>
    <t>7012 КРАСКА ДЛЯ ПЕРВИЧНОЙ ЗАПРАВКИ, НА ВОДНО-ГЛИЦЕРИНОВОЙ ОСНОВЕ, ЖЕЛТАЯ 28 МЛ</t>
  </si>
  <si>
    <t>7012 КРАСКА ДЛЯ ПЕРВИЧНОЙ ЗАПРАВКИ, НА ВОДНО-ГЛИЦЕРИНОВОЙ ОСНОВЕ, КОРИЧНЕВАЯ 28 МЛ</t>
  </si>
  <si>
    <t>TOP</t>
  </si>
  <si>
    <t>5558 PROFESSIONAL 4.0 МЕТАЛЛ ДАТЕР, БАНК (РАЗДЕЛИТЕЛЬ ТОЧКИ), ВЫСОТА ДАТЫ 5ММ</t>
  </si>
  <si>
    <r>
      <t xml:space="preserve">4727 PRINTY 4.0 ДАТЕР СО СВОБОДНЫМ ПОЛЕМ, 60х40мм, ВЫСОТА ДАТЫ 4мм,БАНК </t>
    </r>
    <r>
      <rPr>
        <b/>
        <sz val="10"/>
        <rFont val="Arial"/>
        <family val="2"/>
      </rPr>
      <t>(РАЗДЕЛИТЕЛЬ ТИРЕ)</t>
    </r>
    <r>
      <rPr>
        <sz val="10"/>
        <rFont val="Arial"/>
        <family val="2"/>
      </rPr>
      <t>, ЧЕРНЫЙ</t>
    </r>
  </si>
  <si>
    <t>5466/PL PROFESSIONAL 4.0 МЕТАЛЛ ДАТЕР С ДВУМЯ ДАТАМИ, БАНК (РАЗДЕЛИТ. ТИРЕ) СО СВОБОДНЫМ ПОЛЕМ, 56х33мм, ВЫСОТА ДАТЫ 4мм, СИНЯЯ ПОД</t>
  </si>
  <si>
    <t>Акция NEW</t>
  </si>
  <si>
    <t>отмена акции</t>
  </si>
  <si>
    <t>6/4612 СМЕННАЯ ПОДУШКА, НЕОКРАШЕННАЯ</t>
  </si>
  <si>
    <t>6/46042 СМЕННАЯ ПОДУШКА, НЕОКРАШЕННАЯ (С КРЫШКОЙ)</t>
  </si>
  <si>
    <t>6/4630 СМЕННАЯ ПОДУШКА, НЕОКРАШЕННАЯ (С КРЫШКОЙ)</t>
  </si>
  <si>
    <t>6/15 СМЕННАЯ ПОДУШКА, НЕОКРАШЕННАЯ (С КРЫШКОЙ)</t>
  </si>
  <si>
    <t>6/46025 СМЕННАЯ ПОДУШКА, НЕОКРАШЕННАЯ (С КРЫШКОЙ)</t>
  </si>
  <si>
    <t>6/4642/2R СМЕННАЯ ПОДУШКА, НЕОКРАШЕННАЯ/НЕОКРАШЕННАЯ (ЦЕНТР КРУГЛЫЙ) (С КРЫШКОЙ)</t>
  </si>
  <si>
    <t>6/4645 СМЕННАЯ ПОДУШКА, НЕОКРАШЕННАЯ (С КРЫШКОЙ)</t>
  </si>
  <si>
    <t>6/4750 СМЕННАЯ ПОДУШКА, НЕОКРАШЕННАЯ (С КРЫШКОЙ)</t>
  </si>
  <si>
    <t>6/4915 СМЕННАЯ ПОДУШКА, НЕОКРАШЕННАЯ (С КРЫШКОЙ)</t>
  </si>
  <si>
    <t>6/4921 СМЕННАЯ ПОДУШКА, НЕОКРАШЕННАЯ (С КРЫШКОЙ)</t>
  </si>
  <si>
    <t>6/4924 СМЕННАЯ ПОДУШКА, НЕОКРАШЕННАЯ (С КРЫШКОЙ)</t>
  </si>
  <si>
    <r>
      <t xml:space="preserve">ВЫГОДНАЯ ЦЕНА </t>
    </r>
    <r>
      <rPr>
        <sz val="10"/>
        <rFont val="Arial"/>
        <family val="2"/>
      </rPr>
      <t>(скидки не действуют)</t>
    </r>
  </si>
  <si>
    <t>4911 IDEAL ОСНАСТКА ДЛЯ ШТАМПА 38х14мм САПФИР (ТЕМНО-СИНЯЯ)</t>
  </si>
  <si>
    <t>4911 IDEAL ОСНАСТКА ДЛЯ ШТАМПА 38х14мм ИЗУМРУД (ТЕМНО-ЗЕЛЕНАЯ)</t>
  </si>
  <si>
    <t>4911 IDEAL ОСНАСТКА ДЛЯ ШТАМПА 38х14мм СЕРАЯ</t>
  </si>
  <si>
    <t>4911 IDEAL ОСНАСТКА ДЛЯ ШТАМПА 38х14мм ФИОЛЕТОВАЯ</t>
  </si>
  <si>
    <t>4912 IDEAL ОСНАСТКА ДЛЯ ШТАМПА 47х18мм САПФИР (ТЕМНО-СИНЯЯ)</t>
  </si>
  <si>
    <t>4912 IDEAL ОСНАСТКА ДЛЯ ШТАМПА 47х18мм ИЗУМРУД (ТЕМНО-ЗЕЛЕНАЯ)</t>
  </si>
  <si>
    <t>4912 IDEAL ОСНАСТКА ДЛЯ ШТАМПА 47х18мм СЕРАЯ</t>
  </si>
  <si>
    <t>4912 IDEAL ОСНАСТКА ДЛЯ ШТАМПА 47х18мм ФИОЛЕТОВАЯ</t>
  </si>
  <si>
    <t>4913 IDEAL ОСНАСТКА ДЛЯ ШТАМПА 58х22мм САПФИР (ТЕМНО-СИНЯЯ)</t>
  </si>
  <si>
    <t>4913 IDEAL ОСНАСТКА ДЛЯ ШТАМПА 58х22мм ИЗУМРУД (ТЕМНО-ЗЕЛЕНАЯ)</t>
  </si>
  <si>
    <t>4913 IDEAL ОСНАСТКА ДЛЯ ШТАМПА 58х22мм СЕРАЯ</t>
  </si>
  <si>
    <t>4913 IDEAL ОСНАСТКА ДЛЯ ШТАМПА 58х22мм ФИОЛЕТОВАЯ</t>
  </si>
  <si>
    <t>Прайс Лист (27.03.2024)</t>
  </si>
  <si>
    <t>(ШТАМП МАРКЕР, Stamp N Stick) 4911P4 TYPO ЗЕЛЕНОЕ ЯБЛОКО, ПОДУШКА ЧЕРНАЯ</t>
  </si>
  <si>
    <t xml:space="preserve">ООО "Мос-Гранд" </t>
  </si>
  <si>
    <t>г.Балашиха</t>
  </si>
  <si>
    <t>тел.: +7 (903) 599-53-55 Сергей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</si>
</sst>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&quot;р.&quot;"/>
    <numFmt numFmtId="165" formatCode="#,##0\ [$₽-419];\-#,##0\ [$₽-419]"/>
    <numFmt numFmtId="166" formatCode="0_ ;\-0\ "/>
  </numFmts>
  <fonts count="35">
    <font>
      <sz val="10"/>
      <name val="Arial"/>
    </font>
    <font>
      <sz val="8"/>
      <name val="Arial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  <charset val="204"/>
    </font>
    <font>
      <b/>
      <i/>
      <sz val="18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  <font>
      <b/>
      <sz val="20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0"/>
      <color theme="0"/>
      <name val="Arial"/>
      <family val="2"/>
      <charset val="204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  <charset val="204"/>
    </font>
    <font>
      <sz val="11"/>
      <color rgb="FF000000"/>
      <name val="Calibri"/>
      <family val="2"/>
      <scheme val="minor"/>
    </font>
    <font>
      <u/>
      <sz val="1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26">
    <xf numFmtId="0" fontId="0" fillId="0" borderId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0" fontId="24" fillId="0" borderId="0"/>
    <xf numFmtId="0" fontId="7" fillId="0" borderId="0"/>
    <xf numFmtId="43" fontId="27" fillId="0" borderId="0" applyFont="0" applyFill="0" applyBorder="0" applyAlignment="0" applyProtection="0"/>
    <xf numFmtId="0" fontId="31" fillId="0" borderId="0"/>
    <xf numFmtId="0" fontId="6" fillId="0" borderId="0"/>
  </cellStyleXfs>
  <cellXfs count="142">
    <xf numFmtId="0" fontId="0" fillId="0" borderId="0" xfId="0"/>
    <xf numFmtId="0" fontId="0" fillId="2" borderId="0" xfId="0" applyFill="1"/>
    <xf numFmtId="0" fontId="0" fillId="2" borderId="0" xfId="0" applyFill="1" applyAlignment="1" applyProtection="1">
      <alignment horizontal="center"/>
      <protection hidden="1"/>
    </xf>
    <xf numFmtId="4" fontId="0" fillId="2" borderId="0" xfId="0" applyNumberFormat="1" applyFill="1" applyProtection="1">
      <protection hidden="1"/>
    </xf>
    <xf numFmtId="3" fontId="0" fillId="2" borderId="0" xfId="0" applyNumberFormat="1" applyFill="1" applyAlignment="1" applyProtection="1">
      <alignment horizontal="center" vertical="center"/>
      <protection hidden="1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center"/>
      <protection hidden="1"/>
    </xf>
    <xf numFmtId="4" fontId="2" fillId="2" borderId="3" xfId="0" applyNumberFormat="1" applyFont="1" applyFill="1" applyBorder="1" applyProtection="1">
      <protection hidden="1"/>
    </xf>
    <xf numFmtId="4" fontId="0" fillId="2" borderId="3" xfId="0" applyNumberFormat="1" applyFill="1" applyBorder="1" applyProtection="1">
      <protection hidden="1"/>
    </xf>
    <xf numFmtId="3" fontId="0" fillId="2" borderId="3" xfId="0" applyNumberFormat="1" applyFill="1" applyBorder="1" applyAlignment="1" applyProtection="1">
      <alignment horizontal="center" vertical="center"/>
      <protection hidden="1"/>
    </xf>
    <xf numFmtId="4" fontId="0" fillId="2" borderId="3" xfId="0" applyNumberFormat="1" applyFill="1" applyBorder="1" applyAlignment="1" applyProtection="1">
      <alignment horizontal="right" vertical="center"/>
      <protection hidden="1"/>
    </xf>
    <xf numFmtId="4" fontId="0" fillId="2" borderId="3" xfId="0" applyNumberFormat="1" applyFill="1" applyBorder="1"/>
    <xf numFmtId="4" fontId="0" fillId="2" borderId="0" xfId="0" applyNumberFormat="1" applyFill="1" applyAlignment="1" applyProtection="1">
      <alignment horizontal="left" vertical="center"/>
      <protection hidden="1"/>
    </xf>
    <xf numFmtId="1" fontId="0" fillId="2" borderId="0" xfId="0" applyNumberFormat="1" applyFill="1" applyProtection="1">
      <protection hidden="1"/>
    </xf>
    <xf numFmtId="1" fontId="12" fillId="2" borderId="0" xfId="0" applyNumberFormat="1" applyFont="1" applyFill="1" applyAlignment="1" applyProtection="1">
      <alignment horizontal="right"/>
      <protection hidden="1"/>
    </xf>
    <xf numFmtId="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3" xfId="0" applyNumberFormat="1" applyFont="1" applyFill="1" applyBorder="1" applyProtection="1">
      <protection hidden="1"/>
    </xf>
    <xf numFmtId="9" fontId="13" fillId="23" borderId="1" xfId="20" applyFont="1" applyFill="1" applyBorder="1" applyAlignment="1" applyProtection="1">
      <alignment horizontal="center"/>
      <protection hidden="1"/>
    </xf>
    <xf numFmtId="164" fontId="13" fillId="23" borderId="5" xfId="0" applyNumberFormat="1" applyFont="1" applyFill="1" applyBorder="1" applyAlignment="1" applyProtection="1">
      <alignment horizontal="center"/>
      <protection hidden="1"/>
    </xf>
    <xf numFmtId="0" fontId="0" fillId="22" borderId="3" xfId="0" applyFill="1" applyBorder="1" applyAlignment="1" applyProtection="1">
      <alignment horizontal="center"/>
      <protection hidden="1"/>
    </xf>
    <xf numFmtId="3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0" xfId="0" applyNumberFormat="1" applyFont="1" applyFill="1" applyAlignment="1" applyProtection="1">
      <alignment horizontal="right"/>
      <protection hidden="1"/>
    </xf>
    <xf numFmtId="3" fontId="2" fillId="2" borderId="3" xfId="0" applyNumberFormat="1" applyFont="1" applyFill="1" applyBorder="1" applyProtection="1">
      <protection hidden="1"/>
    </xf>
    <xf numFmtId="3" fontId="0" fillId="2" borderId="3" xfId="0" applyNumberFormat="1" applyFill="1" applyBorder="1"/>
    <xf numFmtId="3" fontId="12" fillId="22" borderId="0" xfId="0" applyNumberFormat="1" applyFont="1" applyFill="1" applyAlignment="1" applyProtection="1">
      <alignment horizontal="center"/>
      <protection hidden="1"/>
    </xf>
    <xf numFmtId="1" fontId="16" fillId="2" borderId="0" xfId="0" applyNumberFormat="1" applyFont="1" applyFill="1" applyAlignment="1" applyProtection="1">
      <alignment horizontal="left"/>
      <protection hidden="1"/>
    </xf>
    <xf numFmtId="4" fontId="17" fillId="2" borderId="3" xfId="0" applyNumberFormat="1" applyFont="1" applyFill="1" applyBorder="1" applyAlignment="1" applyProtection="1">
      <alignment horizontal="left"/>
      <protection hidden="1"/>
    </xf>
    <xf numFmtId="0" fontId="19" fillId="22" borderId="3" xfId="0" applyFont="1" applyFill="1" applyBorder="1" applyAlignment="1" applyProtection="1">
      <alignment horizontal="center"/>
      <protection hidden="1"/>
    </xf>
    <xf numFmtId="4" fontId="5" fillId="2" borderId="0" xfId="0" applyNumberFormat="1" applyFont="1" applyFill="1" applyAlignment="1" applyProtection="1">
      <alignment vertical="center"/>
      <protection hidden="1"/>
    </xf>
    <xf numFmtId="4" fontId="21" fillId="2" borderId="0" xfId="0" applyNumberFormat="1" applyFont="1" applyFill="1" applyProtection="1">
      <protection hidden="1"/>
    </xf>
    <xf numFmtId="0" fontId="0" fillId="22" borderId="4" xfId="0" applyFill="1" applyBorder="1" applyAlignment="1" applyProtection="1">
      <alignment horizontal="center"/>
      <protection hidden="1"/>
    </xf>
    <xf numFmtId="0" fontId="10" fillId="22" borderId="3" xfId="19" applyFill="1" applyBorder="1" applyAlignment="1">
      <alignment horizontal="center"/>
    </xf>
    <xf numFmtId="0" fontId="22" fillId="22" borderId="3" xfId="0" applyFont="1" applyFill="1" applyBorder="1" applyAlignment="1">
      <alignment horizontal="center"/>
    </xf>
    <xf numFmtId="4" fontId="6" fillId="22" borderId="3" xfId="0" applyNumberFormat="1" applyFont="1" applyFill="1" applyBorder="1" applyProtection="1">
      <protection hidden="1"/>
    </xf>
    <xf numFmtId="4" fontId="7" fillId="2" borderId="0" xfId="0" applyNumberFormat="1" applyFont="1" applyFill="1" applyAlignment="1" applyProtection="1">
      <alignment horizontal="left" vertical="center"/>
      <protection hidden="1"/>
    </xf>
    <xf numFmtId="3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horizontal="center"/>
    </xf>
    <xf numFmtId="4" fontId="25" fillId="0" borderId="3" xfId="0" applyNumberFormat="1" applyFont="1" applyBorder="1"/>
    <xf numFmtId="4" fontId="23" fillId="2" borderId="3" xfId="0" applyNumberFormat="1" applyFont="1" applyFill="1" applyBorder="1"/>
    <xf numFmtId="4" fontId="26" fillId="0" borderId="3" xfId="0" applyNumberFormat="1" applyFont="1" applyBorder="1"/>
    <xf numFmtId="4" fontId="2" fillId="2" borderId="3" xfId="0" applyNumberFormat="1" applyFont="1" applyFill="1" applyBorder="1" applyAlignment="1" applyProtection="1">
      <alignment horizontal="center" vertical="center"/>
      <protection hidden="1"/>
    </xf>
    <xf numFmtId="4" fontId="7" fillId="2" borderId="3" xfId="0" applyNumberFormat="1" applyFont="1" applyFill="1" applyBorder="1" applyAlignment="1" applyProtection="1">
      <alignment horizontal="center" vertical="center"/>
      <protection hidden="1"/>
    </xf>
    <xf numFmtId="4" fontId="2" fillId="24" borderId="3" xfId="0" applyNumberFormat="1" applyFont="1" applyFill="1" applyBorder="1" applyAlignment="1" applyProtection="1">
      <alignment horizontal="center" vertical="center"/>
      <protection hidden="1"/>
    </xf>
    <xf numFmtId="4" fontId="23" fillId="2" borderId="3" xfId="0" applyNumberFormat="1" applyFont="1" applyFill="1" applyBorder="1" applyAlignment="1" applyProtection="1">
      <alignment horizontal="left" vertical="center"/>
      <protection hidden="1"/>
    </xf>
    <xf numFmtId="4" fontId="7" fillId="0" borderId="3" xfId="0" applyNumberFormat="1" applyFont="1" applyBorder="1" applyAlignment="1">
      <alignment horizontal="center" vertical="center"/>
    </xf>
    <xf numFmtId="2" fontId="29" fillId="3" borderId="3" xfId="0" applyNumberFormat="1" applyFont="1" applyFill="1" applyBorder="1" applyAlignment="1" applyProtection="1">
      <alignment horizontal="center" vertical="center" wrapText="1"/>
      <protection hidden="1"/>
    </xf>
    <xf numFmtId="3" fontId="29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29" fillId="3" borderId="3" xfId="0" applyNumberFormat="1" applyFont="1" applyFill="1" applyBorder="1" applyAlignment="1" applyProtection="1">
      <alignment horizontal="center" vertical="center" wrapText="1"/>
      <protection hidden="1"/>
    </xf>
    <xf numFmtId="3" fontId="28" fillId="23" borderId="4" xfId="0" applyNumberFormat="1" applyFont="1" applyFill="1" applyBorder="1" applyAlignment="1" applyProtection="1">
      <alignment horizontal="center" vertical="center" wrapText="1"/>
      <protection hidden="1"/>
    </xf>
    <xf numFmtId="1" fontId="28" fillId="23" borderId="4" xfId="0" applyNumberFormat="1" applyFont="1" applyFill="1" applyBorder="1" applyAlignment="1" applyProtection="1">
      <alignment horizontal="center" vertical="center" wrapText="1"/>
      <protection hidden="1"/>
    </xf>
    <xf numFmtId="0" fontId="30" fillId="2" borderId="0" xfId="0" applyFont="1" applyFill="1"/>
    <xf numFmtId="4" fontId="0" fillId="22" borderId="3" xfId="0" applyNumberFormat="1" applyFill="1" applyBorder="1" applyProtection="1">
      <protection hidden="1"/>
    </xf>
    <xf numFmtId="0" fontId="18" fillId="22" borderId="3" xfId="0" applyFont="1" applyFill="1" applyBorder="1" applyProtection="1">
      <protection hidden="1"/>
    </xf>
    <xf numFmtId="4" fontId="2" fillId="22" borderId="3" xfId="0" applyNumberFormat="1" applyFont="1" applyFill="1" applyBorder="1" applyAlignment="1" applyProtection="1">
      <alignment horizontal="center"/>
      <protection hidden="1"/>
    </xf>
    <xf numFmtId="0" fontId="6" fillId="22" borderId="3" xfId="0" applyFont="1" applyFill="1" applyBorder="1" applyAlignment="1" applyProtection="1">
      <alignment horizontal="center"/>
      <protection hidden="1"/>
    </xf>
    <xf numFmtId="4" fontId="7" fillId="22" borderId="3" xfId="0" applyNumberFormat="1" applyFont="1" applyFill="1" applyBorder="1" applyProtection="1">
      <protection hidden="1"/>
    </xf>
    <xf numFmtId="0" fontId="20" fillId="22" borderId="3" xfId="0" applyFont="1" applyFill="1" applyBorder="1" applyAlignment="1" applyProtection="1">
      <alignment horizontal="center"/>
      <protection hidden="1"/>
    </xf>
    <xf numFmtId="0" fontId="0" fillId="22" borderId="3" xfId="0" applyFill="1" applyBorder="1" applyAlignment="1" applyProtection="1">
      <alignment horizontal="center"/>
      <protection locked="0" hidden="1"/>
    </xf>
    <xf numFmtId="4" fontId="17" fillId="22" borderId="3" xfId="0" applyNumberFormat="1" applyFont="1" applyFill="1" applyBorder="1" applyAlignment="1" applyProtection="1">
      <alignment horizontal="left"/>
      <protection hidden="1"/>
    </xf>
    <xf numFmtId="4" fontId="0" fillId="22" borderId="3" xfId="0" applyNumberFormat="1" applyFill="1" applyBorder="1" applyAlignment="1" applyProtection="1">
      <alignment horizontal="right" vertical="center"/>
      <protection hidden="1"/>
    </xf>
    <xf numFmtId="4" fontId="0" fillId="22" borderId="3" xfId="0" applyNumberFormat="1" applyFill="1" applyBorder="1"/>
    <xf numFmtId="4" fontId="7" fillId="22" borderId="3" xfId="0" applyNumberFormat="1" applyFont="1" applyFill="1" applyBorder="1" applyAlignment="1" applyProtection="1">
      <alignment horizontal="center" vertical="center"/>
      <protection hidden="1"/>
    </xf>
    <xf numFmtId="4" fontId="26" fillId="22" borderId="3" xfId="0" applyNumberFormat="1" applyFont="1" applyFill="1" applyBorder="1"/>
    <xf numFmtId="4" fontId="7" fillId="22" borderId="3" xfId="0" applyNumberFormat="1" applyFont="1" applyFill="1" applyBorder="1" applyAlignment="1">
      <alignment horizontal="center" vertical="center"/>
    </xf>
    <xf numFmtId="0" fontId="0" fillId="22" borderId="0" xfId="0" applyFill="1"/>
    <xf numFmtId="4" fontId="25" fillId="22" borderId="3" xfId="0" applyNumberFormat="1" applyFont="1" applyFill="1" applyBorder="1"/>
    <xf numFmtId="4" fontId="7" fillId="2" borderId="3" xfId="0" applyNumberFormat="1" applyFont="1" applyFill="1" applyBorder="1" applyAlignment="1" applyProtection="1">
      <alignment horizontal="left" vertical="center"/>
      <protection hidden="1"/>
    </xf>
    <xf numFmtId="2" fontId="29" fillId="3" borderId="6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0" xfId="0" applyNumberFormat="1" applyFont="1" applyFill="1" applyAlignment="1" applyProtection="1">
      <alignment horizontal="center"/>
      <protection hidden="1"/>
    </xf>
    <xf numFmtId="0" fontId="0" fillId="24" borderId="3" xfId="0" applyFill="1" applyBorder="1" applyAlignment="1" applyProtection="1">
      <alignment horizontal="center"/>
      <protection hidden="1"/>
    </xf>
    <xf numFmtId="4" fontId="0" fillId="24" borderId="3" xfId="0" applyNumberFormat="1" applyFill="1" applyBorder="1" applyProtection="1">
      <protection hidden="1"/>
    </xf>
    <xf numFmtId="4" fontId="6" fillId="24" borderId="3" xfId="0" applyNumberFormat="1" applyFont="1" applyFill="1" applyBorder="1" applyProtection="1">
      <protection hidden="1"/>
    </xf>
    <xf numFmtId="0" fontId="0" fillId="25" borderId="3" xfId="0" applyFill="1" applyBorder="1" applyAlignment="1" applyProtection="1">
      <alignment horizontal="center"/>
      <protection hidden="1"/>
    </xf>
    <xf numFmtId="4" fontId="0" fillId="25" borderId="3" xfId="0" applyNumberFormat="1" applyFill="1" applyBorder="1" applyProtection="1">
      <protection hidden="1"/>
    </xf>
    <xf numFmtId="3" fontId="0" fillId="24" borderId="3" xfId="0" applyNumberFormat="1" applyFill="1" applyBorder="1" applyAlignment="1" applyProtection="1">
      <alignment horizontal="center" vertical="center"/>
      <protection hidden="1"/>
    </xf>
    <xf numFmtId="3" fontId="0" fillId="25" borderId="3" xfId="0" applyNumberFormat="1" applyFill="1" applyBorder="1" applyAlignment="1" applyProtection="1">
      <alignment horizontal="center" vertical="center"/>
      <protection hidden="1"/>
    </xf>
    <xf numFmtId="4" fontId="2" fillId="24" borderId="0" xfId="0" applyNumberFormat="1" applyFont="1" applyFill="1" applyAlignment="1" applyProtection="1">
      <alignment horizontal="center" vertical="center"/>
      <protection hidden="1"/>
    </xf>
    <xf numFmtId="4" fontId="2" fillId="25" borderId="0" xfId="0" applyNumberFormat="1" applyFont="1" applyFill="1" applyAlignment="1" applyProtection="1">
      <alignment horizontal="center" vertical="center"/>
      <protection hidden="1"/>
    </xf>
    <xf numFmtId="4" fontId="0" fillId="24" borderId="3" xfId="0" applyNumberFormat="1" applyFill="1" applyBorder="1" applyAlignment="1" applyProtection="1">
      <alignment horizontal="right" vertical="center"/>
      <protection hidden="1"/>
    </xf>
    <xf numFmtId="4" fontId="0" fillId="24" borderId="3" xfId="0" applyNumberFormat="1" applyFill="1" applyBorder="1"/>
    <xf numFmtId="4" fontId="3" fillId="2" borderId="3" xfId="0" applyNumberFormat="1" applyFont="1" applyFill="1" applyBorder="1" applyAlignment="1" applyProtection="1">
      <alignment horizontal="center" vertical="center"/>
      <protection hidden="1"/>
    </xf>
    <xf numFmtId="4" fontId="0" fillId="25" borderId="3" xfId="0" applyNumberFormat="1" applyFill="1" applyBorder="1" applyAlignment="1" applyProtection="1">
      <alignment horizontal="right" vertical="center"/>
      <protection hidden="1"/>
    </xf>
    <xf numFmtId="4" fontId="0" fillId="25" borderId="3" xfId="0" applyNumberFormat="1" applyFill="1" applyBorder="1"/>
    <xf numFmtId="4" fontId="3" fillId="25" borderId="3" xfId="0" applyNumberFormat="1" applyFont="1" applyFill="1" applyBorder="1" applyAlignment="1" applyProtection="1">
      <alignment horizontal="center" vertical="center"/>
      <protection hidden="1"/>
    </xf>
    <xf numFmtId="4" fontId="2" fillId="24" borderId="0" xfId="0" applyNumberFormat="1" applyFont="1" applyFill="1" applyAlignment="1" applyProtection="1">
      <alignment horizontal="left" vertical="center"/>
      <protection hidden="1"/>
    </xf>
    <xf numFmtId="4" fontId="23" fillId="24" borderId="3" xfId="0" applyNumberFormat="1" applyFont="1" applyFill="1" applyBorder="1"/>
    <xf numFmtId="4" fontId="0" fillId="22" borderId="0" xfId="0" applyNumberFormat="1" applyFill="1" applyProtection="1">
      <protection hidden="1"/>
    </xf>
    <xf numFmtId="4" fontId="23" fillId="25" borderId="3" xfId="0" applyNumberFormat="1" applyFont="1" applyFill="1" applyBorder="1"/>
    <xf numFmtId="4" fontId="23" fillId="25" borderId="0" xfId="0" applyNumberFormat="1" applyFont="1" applyFill="1" applyAlignment="1" applyProtection="1">
      <alignment horizontal="left" vertical="center"/>
      <protection hidden="1"/>
    </xf>
    <xf numFmtId="4" fontId="6" fillId="2" borderId="3" xfId="0" applyNumberFormat="1" applyFont="1" applyFill="1" applyBorder="1"/>
    <xf numFmtId="4" fontId="6" fillId="24" borderId="3" xfId="0" applyNumberFormat="1" applyFont="1" applyFill="1" applyBorder="1"/>
    <xf numFmtId="4" fontId="6" fillId="25" borderId="3" xfId="0" applyNumberFormat="1" applyFont="1" applyFill="1" applyBorder="1"/>
    <xf numFmtId="1" fontId="0" fillId="22" borderId="3" xfId="0" applyNumberFormat="1" applyFill="1" applyBorder="1" applyAlignment="1" applyProtection="1">
      <alignment horizontal="center"/>
      <protection hidden="1"/>
    </xf>
    <xf numFmtId="1" fontId="29" fillId="26" borderId="3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Protection="1">
      <protection hidden="1"/>
    </xf>
    <xf numFmtId="1" fontId="7" fillId="2" borderId="3" xfId="0" applyNumberFormat="1" applyFont="1" applyFill="1" applyBorder="1" applyAlignment="1" applyProtection="1">
      <alignment horizontal="center" vertic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4" fontId="7" fillId="0" borderId="3" xfId="0" applyNumberFormat="1" applyFont="1" applyBorder="1" applyAlignment="1" applyProtection="1">
      <alignment horizontal="left" vertical="center"/>
      <protection hidden="1"/>
    </xf>
    <xf numFmtId="1" fontId="32" fillId="2" borderId="3" xfId="0" applyNumberFormat="1" applyFont="1" applyFill="1" applyBorder="1" applyAlignment="1" applyProtection="1">
      <alignment horizontal="center" vertical="center"/>
      <protection hidden="1"/>
    </xf>
    <xf numFmtId="4" fontId="2" fillId="22" borderId="0" xfId="0" applyNumberFormat="1" applyFont="1" applyFill="1" applyAlignment="1" applyProtection="1">
      <alignment horizontal="center" vertical="center"/>
      <protection hidden="1"/>
    </xf>
    <xf numFmtId="4" fontId="2" fillId="22" borderId="3" xfId="0" applyNumberFormat="1" applyFont="1" applyFill="1" applyBorder="1" applyAlignment="1" applyProtection="1">
      <alignment horizontal="center" vertical="center"/>
      <protection hidden="1"/>
    </xf>
    <xf numFmtId="4" fontId="3" fillId="22" borderId="3" xfId="0" applyNumberFormat="1" applyFont="1" applyFill="1" applyBorder="1" applyAlignment="1" applyProtection="1">
      <alignment horizontal="center" vertical="center"/>
      <protection hidden="1"/>
    </xf>
    <xf numFmtId="4" fontId="0" fillId="2" borderId="0" xfId="0" applyNumberFormat="1" applyFill="1"/>
    <xf numFmtId="0" fontId="0" fillId="0" borderId="3" xfId="0" applyBorder="1" applyAlignment="1" applyProtection="1">
      <alignment horizontal="center"/>
      <protection hidden="1"/>
    </xf>
    <xf numFmtId="4" fontId="2" fillId="22" borderId="0" xfId="0" applyNumberFormat="1" applyFont="1" applyFill="1" applyAlignment="1" applyProtection="1">
      <alignment horizontal="left" vertical="center"/>
      <protection hidden="1"/>
    </xf>
    <xf numFmtId="4" fontId="0" fillId="24" borderId="0" xfId="0" applyNumberFormat="1" applyFill="1" applyProtection="1">
      <protection hidden="1"/>
    </xf>
    <xf numFmtId="4" fontId="0" fillId="25" borderId="0" xfId="0" applyNumberFormat="1" applyFill="1" applyProtection="1">
      <protection hidden="1"/>
    </xf>
    <xf numFmtId="2" fontId="29" fillId="27" borderId="3" xfId="0" applyNumberFormat="1" applyFont="1" applyFill="1" applyBorder="1" applyAlignment="1" applyProtection="1">
      <alignment horizontal="center" vertical="center" wrapText="1"/>
      <protection hidden="1"/>
    </xf>
    <xf numFmtId="9" fontId="0" fillId="2" borderId="0" xfId="20" applyFont="1" applyFill="1" applyBorder="1" applyProtection="1">
      <protection hidden="1"/>
    </xf>
    <xf numFmtId="165" fontId="0" fillId="2" borderId="0" xfId="23" applyNumberFormat="1" applyFont="1" applyFill="1" applyBorder="1" applyProtection="1">
      <protection hidden="1"/>
    </xf>
    <xf numFmtId="9" fontId="0" fillId="24" borderId="0" xfId="20" applyFont="1" applyFill="1" applyBorder="1" applyProtection="1">
      <protection hidden="1"/>
    </xf>
    <xf numFmtId="165" fontId="0" fillId="24" borderId="0" xfId="23" applyNumberFormat="1" applyFont="1" applyFill="1" applyBorder="1" applyProtection="1">
      <protection hidden="1"/>
    </xf>
    <xf numFmtId="9" fontId="0" fillId="25" borderId="0" xfId="20" applyFont="1" applyFill="1" applyBorder="1" applyProtection="1">
      <protection hidden="1"/>
    </xf>
    <xf numFmtId="4" fontId="14" fillId="2" borderId="3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 applyProtection="1">
      <alignment horizontal="left" vertical="center"/>
      <protection hidden="1"/>
    </xf>
    <xf numFmtId="0" fontId="6" fillId="24" borderId="3" xfId="0" applyFont="1" applyFill="1" applyBorder="1" applyAlignment="1" applyProtection="1">
      <alignment horizontal="center"/>
      <protection hidden="1"/>
    </xf>
    <xf numFmtId="4" fontId="14" fillId="24" borderId="3" xfId="0" applyNumberFormat="1" applyFont="1" applyFill="1" applyBorder="1" applyAlignment="1">
      <alignment horizontal="center"/>
    </xf>
    <xf numFmtId="165" fontId="0" fillId="22" borderId="0" xfId="23" applyNumberFormat="1" applyFont="1" applyFill="1" applyBorder="1" applyProtection="1">
      <protection hidden="1"/>
    </xf>
    <xf numFmtId="4" fontId="23" fillId="22" borderId="3" xfId="0" applyNumberFormat="1" applyFont="1" applyFill="1" applyBorder="1"/>
    <xf numFmtId="4" fontId="14" fillId="22" borderId="3" xfId="0" applyNumberFormat="1" applyFont="1" applyFill="1" applyBorder="1" applyAlignment="1">
      <alignment horizontal="center"/>
    </xf>
    <xf numFmtId="4" fontId="6" fillId="22" borderId="3" xfId="0" applyNumberFormat="1" applyFont="1" applyFill="1" applyBorder="1"/>
    <xf numFmtId="4" fontId="7" fillId="22" borderId="3" xfId="0" applyNumberFormat="1" applyFont="1" applyFill="1" applyBorder="1" applyAlignment="1" applyProtection="1">
      <alignment horizontal="left" vertical="center"/>
      <protection hidden="1"/>
    </xf>
    <xf numFmtId="4" fontId="6" fillId="24" borderId="3" xfId="0" applyNumberFormat="1" applyFont="1" applyFill="1" applyBorder="1" applyAlignment="1" applyProtection="1">
      <alignment horizontal="center" vertical="center"/>
      <protection hidden="1"/>
    </xf>
    <xf numFmtId="4" fontId="0" fillId="28" borderId="0" xfId="0" applyNumberFormat="1" applyFill="1" applyProtection="1">
      <protection hidden="1"/>
    </xf>
    <xf numFmtId="9" fontId="0" fillId="28" borderId="0" xfId="20" applyFont="1" applyFill="1" applyBorder="1" applyProtection="1">
      <protection hidden="1"/>
    </xf>
    <xf numFmtId="166" fontId="0" fillId="22" borderId="3" xfId="0" applyNumberFormat="1" applyFill="1" applyBorder="1" applyAlignment="1" applyProtection="1">
      <alignment horizontal="center"/>
      <protection hidden="1"/>
    </xf>
    <xf numFmtId="4" fontId="34" fillId="25" borderId="3" xfId="0" applyNumberFormat="1" applyFont="1" applyFill="1" applyBorder="1"/>
    <xf numFmtId="3" fontId="0" fillId="24" borderId="3" xfId="0" applyNumberFormat="1" applyFill="1" applyBorder="1"/>
    <xf numFmtId="3" fontId="0" fillId="25" borderId="3" xfId="0" applyNumberFormat="1" applyFill="1" applyBorder="1"/>
    <xf numFmtId="4" fontId="5" fillId="2" borderId="0" xfId="0" applyNumberFormat="1" applyFont="1" applyFill="1" applyAlignment="1" applyProtection="1">
      <alignment horizontal="center" vertical="center"/>
      <protection hidden="1"/>
    </xf>
    <xf numFmtId="1" fontId="29" fillId="26" borderId="7" xfId="0" applyNumberFormat="1" applyFont="1" applyFill="1" applyBorder="1" applyAlignment="1" applyProtection="1">
      <alignment horizontal="center" vertical="center" wrapText="1"/>
      <protection hidden="1"/>
    </xf>
    <xf numFmtId="1" fontId="29" fillId="26" borderId="8" xfId="0" applyNumberFormat="1" applyFont="1" applyFill="1" applyBorder="1" applyAlignment="1" applyProtection="1">
      <alignment horizontal="center" vertical="center" wrapText="1"/>
      <protection hidden="1"/>
    </xf>
  </cellXfs>
  <cellStyles count="2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Normal" xfId="21"/>
    <cellStyle name="Normalny_Article Master data templete v.1" xfId="19"/>
    <cellStyle name="Standard 2" xfId="25"/>
    <cellStyle name="Обычный" xfId="0" builtinId="0"/>
    <cellStyle name="Обычный 2" xfId="22"/>
    <cellStyle name="Обычный 4" xfId="24"/>
    <cellStyle name="Процентный" xfId="20" builtinId="5"/>
    <cellStyle name="Финансовый" xfId="23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emf"/><Relationship Id="rId5" Type="http://schemas.openxmlformats.org/officeDocument/2006/relationships/image" Target="../media/image6.jpeg"/><Relationship Id="rId10" Type="http://schemas.openxmlformats.org/officeDocument/2006/relationships/image" Target="../media/image11.emf"/><Relationship Id="rId4" Type="http://schemas.openxmlformats.org/officeDocument/2006/relationships/image" Target="../media/image5.jpeg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81644</xdr:colOff>
      <xdr:row>0</xdr:row>
      <xdr:rowOff>122465</xdr:rowOff>
    </xdr:from>
    <xdr:to>
      <xdr:col>1</xdr:col>
      <xdr:colOff>854076</xdr:colOff>
      <xdr:row>2</xdr:row>
      <xdr:rowOff>167822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14501" y="122465"/>
          <a:ext cx="1711325" cy="453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68036</xdr:rowOff>
    </xdr:from>
    <xdr:to>
      <xdr:col>1</xdr:col>
      <xdr:colOff>897618</xdr:colOff>
      <xdr:row>1</xdr:row>
      <xdr:rowOff>205468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286" y="68036"/>
          <a:ext cx="1705882" cy="4708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163286</xdr:colOff>
      <xdr:row>0</xdr:row>
      <xdr:rowOff>68036</xdr:rowOff>
    </xdr:from>
    <xdr:ext cx="1712232" cy="467632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286" y="68036"/>
          <a:ext cx="1712232" cy="4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163286</xdr:colOff>
      <xdr:row>0</xdr:row>
      <xdr:rowOff>68036</xdr:rowOff>
    </xdr:from>
    <xdr:ext cx="1700439" cy="477611"/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B2B4E0A8-6210-414C-B32B-91F5FEFF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286" y="68036"/>
          <a:ext cx="1700439" cy="47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163286</xdr:colOff>
      <xdr:row>0</xdr:row>
      <xdr:rowOff>68036</xdr:rowOff>
    </xdr:from>
    <xdr:ext cx="1712232" cy="467632"/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8ED34CA1-1956-426E-ABC6-30CFF4E9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286" y="68036"/>
          <a:ext cx="1712232" cy="4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9" descr="Overview_advertisingmaterial_2012_for_Budget-1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" name="Picture 10" descr="обложка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4" name="Picture 12" descr="Без имени-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5" name="Picture 13" descr="159459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6" name="Picture 15" descr="постер A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Picture 17" descr="стикер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Picture 21" descr="подставка под листовки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Picture 16" descr="каталог для канцелярщиков new-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571500</xdr:colOff>
      <xdr:row>2</xdr:row>
      <xdr:rowOff>0</xdr:rowOff>
    </xdr:from>
    <xdr:to>
      <xdr:col>2</xdr:col>
      <xdr:colOff>1162050</xdr:colOff>
      <xdr:row>2</xdr:row>
      <xdr:rowOff>0</xdr:rowOff>
    </xdr:to>
    <xdr:pic>
      <xdr:nvPicPr>
        <xdr:cNvPr id="10" name="Picture 21" descr="подставка под листовки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105400" y="197358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571500</xdr:colOff>
      <xdr:row>2</xdr:row>
      <xdr:rowOff>0</xdr:rowOff>
    </xdr:from>
    <xdr:to>
      <xdr:col>2</xdr:col>
      <xdr:colOff>1162050</xdr:colOff>
      <xdr:row>2</xdr:row>
      <xdr:rowOff>0</xdr:rowOff>
    </xdr:to>
    <xdr:pic>
      <xdr:nvPicPr>
        <xdr:cNvPr id="11" name="Picture 21" descr="подставка под листовки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105400" y="197358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3</xdr:row>
      <xdr:rowOff>57150</xdr:rowOff>
    </xdr:from>
    <xdr:to>
      <xdr:col>2</xdr:col>
      <xdr:colOff>1190625</xdr:colOff>
      <xdr:row>3</xdr:row>
      <xdr:rowOff>923925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05400" y="20907375"/>
          <a:ext cx="6191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2</xdr:row>
      <xdr:rowOff>38100</xdr:rowOff>
    </xdr:from>
    <xdr:to>
      <xdr:col>2</xdr:col>
      <xdr:colOff>1200150</xdr:colOff>
      <xdr:row>2</xdr:row>
      <xdr:rowOff>914400</xdr:rowOff>
    </xdr:to>
    <xdr:pic>
      <xdr:nvPicPr>
        <xdr:cNvPr id="14" name="Picture 19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14925" y="19935825"/>
          <a:ext cx="6191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1</xdr:row>
      <xdr:rowOff>540007</xdr:rowOff>
    </xdr:from>
    <xdr:to>
      <xdr:col>2</xdr:col>
      <xdr:colOff>1285876</xdr:colOff>
      <xdr:row>1</xdr:row>
      <xdr:rowOff>828674</xdr:rowOff>
    </xdr:to>
    <xdr:pic>
      <xdr:nvPicPr>
        <xdr:cNvPr id="15" name="Picture 23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48250" y="4597657"/>
          <a:ext cx="771526" cy="288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1">
    <tabColor theme="4" tint="-0.499984740745262"/>
    <pageSetUpPr fitToPage="1"/>
  </sheetPr>
  <dimension ref="A1:J680"/>
  <sheetViews>
    <sheetView showGridLines="0" tabSelected="1" zoomScale="70" zoomScaleNormal="70" workbookViewId="0">
      <pane xSplit="2" ySplit="4" topLeftCell="C624" activePane="bottomRight" state="frozen"/>
      <selection pane="topRight" activeCell="C1" sqref="C1"/>
      <selection pane="bottomLeft" activeCell="A5" sqref="A5"/>
      <selection pane="bottomRight" activeCell="F3" sqref="F3"/>
    </sheetView>
  </sheetViews>
  <sheetFormatPr defaultColWidth="9.140625" defaultRowHeight="12.75"/>
  <cols>
    <col min="1" max="1" width="14.140625" style="2" customWidth="1"/>
    <col min="2" max="2" width="99.5703125" style="3" customWidth="1"/>
    <col min="3" max="3" width="14.28515625" style="4" customWidth="1"/>
    <col min="4" max="4" width="22" style="6" customWidth="1"/>
    <col min="5" max="5" width="19.7109375" style="3" customWidth="1"/>
    <col min="6" max="9" width="20.7109375" style="3" customWidth="1"/>
    <col min="10" max="10" width="23.7109375" style="3" customWidth="1"/>
    <col min="11" max="16384" width="9.140625" style="1"/>
  </cols>
  <sheetData>
    <row r="1" spans="1:10" ht="16.5" customHeight="1">
      <c r="B1" s="139" t="s">
        <v>749</v>
      </c>
      <c r="C1" s="13" t="s">
        <v>751</v>
      </c>
      <c r="F1" s="22"/>
      <c r="G1" s="22"/>
      <c r="H1" s="22"/>
      <c r="I1" s="22"/>
      <c r="J1" s="22"/>
    </row>
    <row r="2" spans="1:10" ht="16.5" customHeight="1">
      <c r="B2" s="139"/>
      <c r="C2" s="35" t="s">
        <v>752</v>
      </c>
      <c r="F2" s="15"/>
      <c r="G2" s="15"/>
      <c r="H2" s="15"/>
      <c r="I2" s="15"/>
      <c r="J2" s="15"/>
    </row>
    <row r="3" spans="1:10" ht="36.75" customHeight="1">
      <c r="B3" s="139"/>
      <c r="C3" s="13" t="s">
        <v>753</v>
      </c>
      <c r="F3" s="15"/>
      <c r="G3" s="15"/>
      <c r="H3" s="15"/>
      <c r="I3" s="15"/>
      <c r="J3" s="15"/>
    </row>
    <row r="4" spans="1:10" ht="71.25" customHeight="1">
      <c r="A4" s="55" t="s">
        <v>191</v>
      </c>
      <c r="B4" s="55" t="s">
        <v>140</v>
      </c>
      <c r="C4" s="56" t="s">
        <v>271</v>
      </c>
      <c r="D4" s="55" t="s">
        <v>535</v>
      </c>
      <c r="E4" s="55" t="s">
        <v>536</v>
      </c>
      <c r="F4" s="77" t="s">
        <v>537</v>
      </c>
      <c r="G4" s="117" t="s">
        <v>646</v>
      </c>
      <c r="H4" s="117" t="s">
        <v>647</v>
      </c>
      <c r="I4" s="117" t="s">
        <v>648</v>
      </c>
      <c r="J4" s="15"/>
    </row>
    <row r="5" spans="1:10">
      <c r="A5" s="27"/>
      <c r="B5" s="50" t="s">
        <v>692</v>
      </c>
      <c r="C5" s="36"/>
      <c r="D5" s="7"/>
      <c r="E5" s="7"/>
      <c r="F5" s="7"/>
      <c r="G5" s="78"/>
      <c r="H5" s="78"/>
      <c r="I5" s="78"/>
      <c r="J5" s="78"/>
    </row>
    <row r="6" spans="1:10">
      <c r="A6" s="33">
        <v>202165</v>
      </c>
      <c r="B6" s="61" t="s">
        <v>690</v>
      </c>
      <c r="C6" s="10">
        <v>20</v>
      </c>
      <c r="D6" s="9">
        <v>5.0039999999999996</v>
      </c>
      <c r="E6" s="9">
        <v>5.75</v>
      </c>
      <c r="F6" s="9">
        <v>10.01</v>
      </c>
    </row>
    <row r="7" spans="1:10">
      <c r="A7" s="27"/>
      <c r="B7" s="50" t="s">
        <v>2</v>
      </c>
      <c r="C7" s="10" t="s">
        <v>611</v>
      </c>
      <c r="D7" s="9" t="s">
        <v>611</v>
      </c>
      <c r="E7" s="9" t="s">
        <v>611</v>
      </c>
      <c r="F7" s="9" t="s">
        <v>611</v>
      </c>
      <c r="G7" s="78"/>
      <c r="H7" s="78"/>
      <c r="I7" s="78"/>
      <c r="J7" s="78"/>
    </row>
    <row r="8" spans="1:10">
      <c r="A8" s="20">
        <v>130112</v>
      </c>
      <c r="B8" s="61" t="s">
        <v>369</v>
      </c>
      <c r="C8" s="10">
        <v>1</v>
      </c>
      <c r="D8" s="9">
        <v>1532.04</v>
      </c>
      <c r="E8" s="9">
        <v>1761.85</v>
      </c>
      <c r="F8" s="9">
        <v>3064.08</v>
      </c>
    </row>
    <row r="9" spans="1:10">
      <c r="A9" s="20">
        <v>162522</v>
      </c>
      <c r="B9" s="34" t="s">
        <v>720</v>
      </c>
      <c r="C9" s="10">
        <v>1</v>
      </c>
      <c r="D9" s="9">
        <v>900</v>
      </c>
      <c r="E9" s="9">
        <v>1035</v>
      </c>
      <c r="F9" s="9">
        <v>1800</v>
      </c>
    </row>
    <row r="10" spans="1:10">
      <c r="A10" s="135">
        <v>121426</v>
      </c>
      <c r="B10" s="61" t="s">
        <v>348</v>
      </c>
      <c r="C10" s="10">
        <v>1</v>
      </c>
      <c r="D10" s="9">
        <v>1213.6559999999999</v>
      </c>
      <c r="E10" s="9">
        <v>1395.7</v>
      </c>
      <c r="F10" s="9">
        <v>2427.31</v>
      </c>
    </row>
    <row r="11" spans="1:10">
      <c r="A11" s="20">
        <v>130116</v>
      </c>
      <c r="B11" s="61" t="s">
        <v>356</v>
      </c>
      <c r="C11" s="10">
        <v>1</v>
      </c>
      <c r="D11" s="9">
        <v>1554.54</v>
      </c>
      <c r="E11" s="9">
        <v>1787.72</v>
      </c>
      <c r="F11" s="9">
        <v>3109.08</v>
      </c>
    </row>
    <row r="12" spans="1:10">
      <c r="A12" s="20">
        <v>127379</v>
      </c>
      <c r="B12" s="61" t="s">
        <v>353</v>
      </c>
      <c r="C12" s="10">
        <v>1</v>
      </c>
      <c r="D12" s="9">
        <v>1482.0119999999999</v>
      </c>
      <c r="E12" s="9">
        <v>1704.31</v>
      </c>
      <c r="F12" s="9">
        <v>2964.02</v>
      </c>
    </row>
    <row r="13" spans="1:10">
      <c r="A13" s="20">
        <v>154379</v>
      </c>
      <c r="B13" s="61" t="s">
        <v>426</v>
      </c>
      <c r="C13" s="10">
        <v>1</v>
      </c>
      <c r="D13" s="9">
        <v>1428.51273229151</v>
      </c>
      <c r="E13" s="9">
        <v>1642.79</v>
      </c>
      <c r="F13" s="9">
        <v>2857.03</v>
      </c>
      <c r="G13" s="3">
        <v>1214.232</v>
      </c>
      <c r="H13" s="3">
        <v>1396.37</v>
      </c>
      <c r="I13" s="118">
        <f>G13/D13-1</f>
        <v>-0.15000267582339111</v>
      </c>
    </row>
    <row r="14" spans="1:10">
      <c r="A14" s="20">
        <v>173107</v>
      </c>
      <c r="B14" s="61" t="s">
        <v>413</v>
      </c>
      <c r="C14" s="10">
        <v>1</v>
      </c>
      <c r="D14" s="9">
        <v>1511.268</v>
      </c>
      <c r="E14" s="9">
        <v>1737.96</v>
      </c>
      <c r="F14" s="9">
        <v>3022.54</v>
      </c>
    </row>
    <row r="15" spans="1:10">
      <c r="A15" s="20">
        <v>126692</v>
      </c>
      <c r="B15" s="61" t="s">
        <v>365</v>
      </c>
      <c r="C15" s="10">
        <v>1</v>
      </c>
      <c r="D15" s="9">
        <v>1686.36</v>
      </c>
      <c r="E15" s="9">
        <v>1939.31</v>
      </c>
      <c r="F15" s="9">
        <v>3372.72</v>
      </c>
    </row>
    <row r="16" spans="1:10">
      <c r="A16" s="20">
        <v>141321</v>
      </c>
      <c r="B16" s="61" t="s">
        <v>414</v>
      </c>
      <c r="C16" s="10">
        <v>1</v>
      </c>
      <c r="D16" s="9">
        <v>2500.2840000000001</v>
      </c>
      <c r="E16" s="9">
        <v>2875.33</v>
      </c>
      <c r="F16" s="9">
        <v>5000.57</v>
      </c>
    </row>
    <row r="17" spans="1:6">
      <c r="A17" s="20">
        <v>173105</v>
      </c>
      <c r="B17" s="61" t="s">
        <v>550</v>
      </c>
      <c r="C17" s="10">
        <v>1</v>
      </c>
      <c r="D17" s="9">
        <v>3010.4760000000001</v>
      </c>
      <c r="E17" s="9">
        <v>3462.05</v>
      </c>
      <c r="F17" s="9">
        <v>6020.95</v>
      </c>
    </row>
    <row r="18" spans="1:6">
      <c r="A18" s="20">
        <v>34970</v>
      </c>
      <c r="B18" s="61" t="s">
        <v>357</v>
      </c>
      <c r="C18" s="10">
        <v>1</v>
      </c>
      <c r="D18" s="9">
        <v>3010.4760000000001</v>
      </c>
      <c r="E18" s="9">
        <v>3462.05</v>
      </c>
      <c r="F18" s="9">
        <v>6020.95</v>
      </c>
    </row>
    <row r="19" spans="1:6">
      <c r="A19" s="135">
        <v>173109</v>
      </c>
      <c r="B19" s="61" t="s">
        <v>358</v>
      </c>
      <c r="C19" s="10">
        <v>1</v>
      </c>
      <c r="D19" s="9">
        <v>3254.5679999999998</v>
      </c>
      <c r="E19" s="9">
        <v>3742.75</v>
      </c>
      <c r="F19" s="9">
        <v>6509.14</v>
      </c>
    </row>
    <row r="20" spans="1:6">
      <c r="A20" s="20">
        <v>103267</v>
      </c>
      <c r="B20" s="34" t="s">
        <v>359</v>
      </c>
      <c r="C20" s="10">
        <v>1</v>
      </c>
      <c r="D20" s="9">
        <v>3254.5679999999998</v>
      </c>
      <c r="E20" s="9">
        <v>3742.75</v>
      </c>
      <c r="F20" s="9">
        <v>6509.14</v>
      </c>
    </row>
    <row r="21" spans="1:6">
      <c r="A21" s="20">
        <v>130131</v>
      </c>
      <c r="B21" s="61" t="s">
        <v>338</v>
      </c>
      <c r="C21" s="10">
        <v>10</v>
      </c>
      <c r="D21" s="9">
        <v>2500.6919999999996</v>
      </c>
      <c r="E21" s="9">
        <v>2875.8</v>
      </c>
      <c r="F21" s="9">
        <v>5001.38</v>
      </c>
    </row>
    <row r="22" spans="1:6">
      <c r="A22" s="20">
        <v>146569</v>
      </c>
      <c r="B22" s="61" t="s">
        <v>551</v>
      </c>
      <c r="C22" s="10">
        <v>1</v>
      </c>
      <c r="D22" s="9">
        <v>1686.36</v>
      </c>
      <c r="E22" s="9">
        <v>1939.31</v>
      </c>
      <c r="F22" s="9">
        <v>3372.72</v>
      </c>
    </row>
    <row r="23" spans="1:6">
      <c r="A23" s="20">
        <v>154377</v>
      </c>
      <c r="B23" s="61" t="s">
        <v>515</v>
      </c>
      <c r="C23" s="10">
        <v>1</v>
      </c>
      <c r="D23" s="9">
        <v>2280.4319999999998</v>
      </c>
      <c r="E23" s="9">
        <v>2622.5</v>
      </c>
      <c r="F23" s="9">
        <v>4560.8599999999997</v>
      </c>
    </row>
    <row r="24" spans="1:6">
      <c r="A24" s="20">
        <v>154369</v>
      </c>
      <c r="B24" s="61" t="s">
        <v>541</v>
      </c>
      <c r="C24" s="10">
        <v>1</v>
      </c>
      <c r="D24" s="9">
        <v>2433.384</v>
      </c>
      <c r="E24" s="9">
        <v>2798.39</v>
      </c>
      <c r="F24" s="9">
        <v>4866.7700000000004</v>
      </c>
    </row>
    <row r="25" spans="1:6">
      <c r="A25" s="20">
        <v>127382</v>
      </c>
      <c r="B25" s="61" t="s">
        <v>309</v>
      </c>
      <c r="C25" s="10">
        <v>1</v>
      </c>
      <c r="D25" s="9">
        <v>1895.28</v>
      </c>
      <c r="E25" s="9">
        <v>2179.5700000000002</v>
      </c>
      <c r="F25" s="9">
        <v>3790.56</v>
      </c>
    </row>
    <row r="26" spans="1:6">
      <c r="A26" s="20">
        <v>127381</v>
      </c>
      <c r="B26" s="61" t="s">
        <v>349</v>
      </c>
      <c r="C26" s="10">
        <v>1</v>
      </c>
      <c r="D26" s="9">
        <v>1895.28</v>
      </c>
      <c r="E26" s="9">
        <v>2179.5700000000002</v>
      </c>
      <c r="F26" s="9">
        <v>3790.56</v>
      </c>
    </row>
    <row r="27" spans="1:6">
      <c r="A27" s="20">
        <v>127396</v>
      </c>
      <c r="B27" s="61" t="s">
        <v>308</v>
      </c>
      <c r="C27" s="10">
        <v>1</v>
      </c>
      <c r="D27" s="9">
        <v>1895.28</v>
      </c>
      <c r="E27" s="9">
        <v>2179.5700000000002</v>
      </c>
      <c r="F27" s="9">
        <v>3790.56</v>
      </c>
    </row>
    <row r="28" spans="1:6">
      <c r="A28" s="20">
        <v>130012</v>
      </c>
      <c r="B28" s="61" t="s">
        <v>333</v>
      </c>
      <c r="C28" s="10">
        <v>10</v>
      </c>
      <c r="D28" s="9">
        <v>1934.1599999999999</v>
      </c>
      <c r="E28" s="9">
        <v>2224.2800000000002</v>
      </c>
      <c r="F28" s="9">
        <v>3868.32</v>
      </c>
    </row>
    <row r="29" spans="1:6">
      <c r="A29" s="20">
        <v>120489</v>
      </c>
      <c r="B29" s="61" t="s">
        <v>339</v>
      </c>
      <c r="C29" s="10">
        <v>1</v>
      </c>
      <c r="D29" s="9">
        <v>2211.2759999999998</v>
      </c>
      <c r="E29" s="9">
        <v>2542.9699999999998</v>
      </c>
      <c r="F29" s="9">
        <v>4422.55</v>
      </c>
    </row>
    <row r="30" spans="1:6">
      <c r="A30" s="20">
        <v>130125</v>
      </c>
      <c r="B30" s="61" t="s">
        <v>350</v>
      </c>
      <c r="C30" s="10">
        <v>1</v>
      </c>
      <c r="D30" s="9">
        <v>2211.2759999999998</v>
      </c>
      <c r="E30" s="9">
        <v>2542.9699999999998</v>
      </c>
      <c r="F30" s="9">
        <v>4422.55</v>
      </c>
    </row>
    <row r="31" spans="1:6">
      <c r="A31" s="20">
        <v>62164</v>
      </c>
      <c r="B31" s="61" t="s">
        <v>415</v>
      </c>
      <c r="C31" s="10">
        <v>1</v>
      </c>
      <c r="D31" s="9">
        <v>3510.1320000000001</v>
      </c>
      <c r="E31" s="9">
        <v>4036.65</v>
      </c>
      <c r="F31" s="9">
        <v>7020.26</v>
      </c>
    </row>
    <row r="32" spans="1:6">
      <c r="A32" s="20">
        <v>120370</v>
      </c>
      <c r="B32" s="61" t="s">
        <v>416</v>
      </c>
      <c r="C32" s="10">
        <v>1</v>
      </c>
      <c r="D32" s="9">
        <v>2247.9719999999998</v>
      </c>
      <c r="E32" s="9">
        <v>2585.17</v>
      </c>
      <c r="F32" s="9">
        <v>4495.9399999999996</v>
      </c>
    </row>
    <row r="33" spans="1:6">
      <c r="A33" s="20">
        <v>126651</v>
      </c>
      <c r="B33" s="61" t="s">
        <v>310</v>
      </c>
      <c r="C33" s="10">
        <v>1</v>
      </c>
      <c r="D33" s="9">
        <v>2247.9719999999998</v>
      </c>
      <c r="E33" s="9">
        <v>2585.17</v>
      </c>
      <c r="F33" s="9">
        <v>4495.9399999999996</v>
      </c>
    </row>
    <row r="34" spans="1:6">
      <c r="A34" s="20">
        <v>126394</v>
      </c>
      <c r="B34" s="61" t="s">
        <v>311</v>
      </c>
      <c r="C34" s="10">
        <v>10</v>
      </c>
      <c r="D34" s="9">
        <v>2679.9360000000001</v>
      </c>
      <c r="E34" s="9">
        <v>3081.93</v>
      </c>
      <c r="F34" s="9">
        <v>5359.87</v>
      </c>
    </row>
    <row r="35" spans="1:6">
      <c r="A35" s="20">
        <v>126693</v>
      </c>
      <c r="B35" s="61" t="s">
        <v>299</v>
      </c>
      <c r="C35" s="10">
        <v>10</v>
      </c>
      <c r="D35" s="9">
        <v>2679.9360000000001</v>
      </c>
      <c r="E35" s="9">
        <v>3081.93</v>
      </c>
      <c r="F35" s="9">
        <v>5359.87</v>
      </c>
    </row>
    <row r="36" spans="1:6">
      <c r="A36" s="20">
        <v>173112</v>
      </c>
      <c r="B36" s="61" t="s">
        <v>722</v>
      </c>
      <c r="C36" s="10">
        <v>1</v>
      </c>
      <c r="D36" s="9">
        <v>2743.56</v>
      </c>
      <c r="E36" s="9">
        <v>3155.09</v>
      </c>
      <c r="F36" s="9">
        <v>5487.12</v>
      </c>
    </row>
    <row r="37" spans="1:6">
      <c r="A37" s="20">
        <v>140986</v>
      </c>
      <c r="B37" s="34" t="s">
        <v>417</v>
      </c>
      <c r="C37" s="10">
        <v>1</v>
      </c>
      <c r="D37" s="9">
        <v>2247.9719999999998</v>
      </c>
      <c r="E37" s="9">
        <v>2585.17</v>
      </c>
      <c r="F37" s="9">
        <v>4495.9399999999996</v>
      </c>
    </row>
    <row r="38" spans="1:6">
      <c r="A38" s="20">
        <v>154364</v>
      </c>
      <c r="B38" s="61" t="s">
        <v>418</v>
      </c>
      <c r="C38" s="10">
        <v>1</v>
      </c>
      <c r="D38" s="9">
        <v>2247.9719999999998</v>
      </c>
      <c r="E38" s="9">
        <v>2585.17</v>
      </c>
      <c r="F38" s="9">
        <v>4495.9399999999996</v>
      </c>
    </row>
    <row r="39" spans="1:6">
      <c r="A39" s="20">
        <v>154368</v>
      </c>
      <c r="B39" s="61" t="s">
        <v>419</v>
      </c>
      <c r="C39" s="10">
        <v>1</v>
      </c>
      <c r="D39" s="9">
        <v>3109.7159999999999</v>
      </c>
      <c r="E39" s="9">
        <v>3576.17</v>
      </c>
      <c r="F39" s="9">
        <v>6219.43</v>
      </c>
    </row>
    <row r="40" spans="1:6">
      <c r="A40" s="20">
        <v>141092</v>
      </c>
      <c r="B40" s="61" t="s">
        <v>516</v>
      </c>
      <c r="C40" s="10">
        <v>1</v>
      </c>
      <c r="D40" s="9">
        <v>3109.7159999999999</v>
      </c>
      <c r="E40" s="9">
        <v>3576.17</v>
      </c>
      <c r="F40" s="9">
        <v>6219.43</v>
      </c>
    </row>
    <row r="41" spans="1:6">
      <c r="A41" s="20">
        <v>141394</v>
      </c>
      <c r="B41" s="61" t="s">
        <v>420</v>
      </c>
      <c r="C41" s="10">
        <v>1</v>
      </c>
      <c r="D41" s="9">
        <v>2500.6919999999996</v>
      </c>
      <c r="E41" s="9">
        <v>2875.8</v>
      </c>
      <c r="F41" s="9">
        <v>5001.38</v>
      </c>
    </row>
    <row r="42" spans="1:6">
      <c r="A42" s="20">
        <v>141395</v>
      </c>
      <c r="B42" s="61" t="s">
        <v>427</v>
      </c>
      <c r="C42" s="10">
        <v>1</v>
      </c>
      <c r="D42" s="9">
        <v>2500.6919999999996</v>
      </c>
      <c r="E42" s="9">
        <v>2875.8</v>
      </c>
      <c r="F42" s="9">
        <v>5001.38</v>
      </c>
    </row>
    <row r="43" spans="1:6">
      <c r="A43" s="20">
        <v>173113</v>
      </c>
      <c r="B43" s="61" t="s">
        <v>313</v>
      </c>
      <c r="C43" s="10">
        <v>1</v>
      </c>
      <c r="D43" s="9">
        <v>2293.8359999999998</v>
      </c>
      <c r="E43" s="9">
        <v>2637.91</v>
      </c>
      <c r="F43" s="9">
        <v>4587.67</v>
      </c>
    </row>
    <row r="44" spans="1:6">
      <c r="A44" s="20">
        <v>173114</v>
      </c>
      <c r="B44" s="61" t="s">
        <v>422</v>
      </c>
      <c r="C44" s="10">
        <v>1</v>
      </c>
      <c r="D44" s="9">
        <v>3694.2359999999999</v>
      </c>
      <c r="E44" s="9">
        <v>4248.37</v>
      </c>
      <c r="F44" s="9">
        <v>7388.47</v>
      </c>
    </row>
    <row r="45" spans="1:6">
      <c r="A45" s="20">
        <v>173115</v>
      </c>
      <c r="B45" s="61" t="s">
        <v>312</v>
      </c>
      <c r="C45" s="10">
        <v>1</v>
      </c>
      <c r="D45" s="9">
        <v>2143.62</v>
      </c>
      <c r="E45" s="9">
        <v>2465.16</v>
      </c>
      <c r="F45" s="9">
        <v>4287.24</v>
      </c>
    </row>
    <row r="46" spans="1:6">
      <c r="A46" s="20">
        <v>130049</v>
      </c>
      <c r="B46" s="61" t="s">
        <v>342</v>
      </c>
      <c r="C46" s="10">
        <v>1</v>
      </c>
      <c r="D46" s="9">
        <v>3363.9479999999999</v>
      </c>
      <c r="E46" s="9">
        <v>3868.54</v>
      </c>
      <c r="F46" s="9">
        <v>6727.9</v>
      </c>
    </row>
    <row r="47" spans="1:6">
      <c r="A47" s="20">
        <v>123347</v>
      </c>
      <c r="B47" s="61" t="s">
        <v>300</v>
      </c>
      <c r="C47" s="10">
        <v>10</v>
      </c>
      <c r="D47" s="9">
        <v>21.576000000000001</v>
      </c>
      <c r="E47" s="9">
        <v>24.81</v>
      </c>
      <c r="F47" s="9">
        <v>43.15</v>
      </c>
    </row>
    <row r="48" spans="1:6">
      <c r="A48" s="20">
        <v>123350</v>
      </c>
      <c r="B48" s="61" t="s">
        <v>301</v>
      </c>
      <c r="C48" s="10">
        <v>10</v>
      </c>
      <c r="D48" s="9">
        <v>21.576000000000001</v>
      </c>
      <c r="E48" s="9">
        <v>24.81</v>
      </c>
      <c r="F48" s="9">
        <v>43.15</v>
      </c>
    </row>
    <row r="49" spans="1:9">
      <c r="A49" s="20">
        <v>123351</v>
      </c>
      <c r="B49" s="61" t="s">
        <v>302</v>
      </c>
      <c r="C49" s="10">
        <v>10</v>
      </c>
      <c r="D49" s="9">
        <v>21.576000000000001</v>
      </c>
      <c r="E49" s="9">
        <v>24.81</v>
      </c>
      <c r="F49" s="9">
        <v>43.15</v>
      </c>
    </row>
    <row r="50" spans="1:9">
      <c r="A50" s="20">
        <v>123352</v>
      </c>
      <c r="B50" s="61" t="s">
        <v>303</v>
      </c>
      <c r="C50" s="10">
        <v>10</v>
      </c>
      <c r="D50" s="9">
        <v>21.576000000000001</v>
      </c>
      <c r="E50" s="9">
        <v>24.81</v>
      </c>
      <c r="F50" s="9">
        <v>43.15</v>
      </c>
    </row>
    <row r="51" spans="1:9">
      <c r="A51" s="20">
        <v>123353</v>
      </c>
      <c r="B51" s="61" t="s">
        <v>304</v>
      </c>
      <c r="C51" s="10">
        <v>10</v>
      </c>
      <c r="D51" s="9">
        <v>21.576000000000001</v>
      </c>
      <c r="E51" s="9">
        <v>24.81</v>
      </c>
      <c r="F51" s="9">
        <v>43.15</v>
      </c>
    </row>
    <row r="52" spans="1:9">
      <c r="A52" s="20">
        <v>123354</v>
      </c>
      <c r="B52" s="61" t="s">
        <v>305</v>
      </c>
      <c r="C52" s="10">
        <v>10</v>
      </c>
      <c r="D52" s="9">
        <v>21.576000000000001</v>
      </c>
      <c r="E52" s="9">
        <v>24.81</v>
      </c>
      <c r="F52" s="9">
        <v>43.15</v>
      </c>
    </row>
    <row r="53" spans="1:9" ht="12.75" customHeight="1">
      <c r="A53" s="62"/>
      <c r="B53" s="63" t="s">
        <v>3</v>
      </c>
      <c r="C53" s="10" t="s">
        <v>611</v>
      </c>
      <c r="D53" s="9" t="s">
        <v>611</v>
      </c>
      <c r="E53" s="9" t="s">
        <v>611</v>
      </c>
      <c r="F53" s="9" t="s">
        <v>611</v>
      </c>
    </row>
    <row r="54" spans="1:9">
      <c r="A54" s="20">
        <v>20171</v>
      </c>
      <c r="B54" s="61" t="s">
        <v>428</v>
      </c>
      <c r="C54" s="10">
        <v>10</v>
      </c>
      <c r="D54" s="9">
        <v>748.03200000000004</v>
      </c>
      <c r="E54" s="9">
        <v>860.24</v>
      </c>
      <c r="F54" s="9">
        <v>1496.06</v>
      </c>
    </row>
    <row r="55" spans="1:9">
      <c r="A55" s="20">
        <v>45258</v>
      </c>
      <c r="B55" s="61" t="s">
        <v>429</v>
      </c>
      <c r="C55" s="10">
        <v>10</v>
      </c>
      <c r="D55" s="9">
        <v>836.50800000000004</v>
      </c>
      <c r="E55" s="9">
        <v>961.98</v>
      </c>
      <c r="F55" s="9">
        <v>1673.02</v>
      </c>
    </row>
    <row r="56" spans="1:9">
      <c r="A56" s="20">
        <v>93264</v>
      </c>
      <c r="B56" s="61" t="s">
        <v>275</v>
      </c>
      <c r="C56" s="10">
        <v>10</v>
      </c>
      <c r="D56" s="9">
        <v>405.42</v>
      </c>
      <c r="E56" s="9">
        <v>466.23</v>
      </c>
      <c r="F56" s="9">
        <v>810.84</v>
      </c>
    </row>
    <row r="57" spans="1:9">
      <c r="A57" s="20">
        <v>13121</v>
      </c>
      <c r="B57" s="61" t="s">
        <v>210</v>
      </c>
      <c r="C57" s="10">
        <v>10</v>
      </c>
      <c r="D57" s="9">
        <v>419.28</v>
      </c>
      <c r="E57" s="9">
        <v>482.17</v>
      </c>
      <c r="F57" s="9">
        <v>838.56</v>
      </c>
    </row>
    <row r="58" spans="1:9">
      <c r="A58" s="20">
        <v>13122</v>
      </c>
      <c r="B58" s="61" t="s">
        <v>128</v>
      </c>
      <c r="C58" s="10">
        <v>10</v>
      </c>
      <c r="D58" s="9">
        <v>419.28</v>
      </c>
      <c r="E58" s="9">
        <v>482.17</v>
      </c>
      <c r="F58" s="9">
        <v>838.56</v>
      </c>
    </row>
    <row r="59" spans="1:9">
      <c r="A59" s="20">
        <v>13123</v>
      </c>
      <c r="B59" s="61" t="s">
        <v>170</v>
      </c>
      <c r="C59" s="10">
        <v>10</v>
      </c>
      <c r="D59" s="9">
        <v>419.28</v>
      </c>
      <c r="E59" s="9">
        <v>482.17</v>
      </c>
      <c r="F59" s="9">
        <v>838.56</v>
      </c>
    </row>
    <row r="60" spans="1:9">
      <c r="A60" s="20">
        <v>45207</v>
      </c>
      <c r="B60" s="61" t="s">
        <v>19</v>
      </c>
      <c r="C60" s="10">
        <v>10</v>
      </c>
      <c r="D60" s="9">
        <v>419.28</v>
      </c>
      <c r="E60" s="9">
        <v>482.17</v>
      </c>
      <c r="F60" s="9">
        <v>838.56</v>
      </c>
    </row>
    <row r="61" spans="1:9">
      <c r="A61" s="20">
        <v>13120</v>
      </c>
      <c r="B61" s="61" t="s">
        <v>171</v>
      </c>
      <c r="C61" s="10">
        <v>10</v>
      </c>
      <c r="D61" s="9">
        <v>372.99450721128721</v>
      </c>
      <c r="E61" s="9">
        <v>428.94</v>
      </c>
      <c r="F61" s="9">
        <v>745.99</v>
      </c>
      <c r="G61" s="3">
        <v>335.68799999999999</v>
      </c>
      <c r="H61" s="3">
        <v>386.04</v>
      </c>
      <c r="I61" s="118">
        <f>G61/D61-1</f>
        <v>-0.10001891848277145</v>
      </c>
    </row>
    <row r="62" spans="1:9">
      <c r="A62" s="20">
        <v>13124</v>
      </c>
      <c r="B62" s="61" t="s">
        <v>80</v>
      </c>
      <c r="C62" s="10">
        <v>10</v>
      </c>
      <c r="D62" s="9">
        <v>372.99450721128721</v>
      </c>
      <c r="E62" s="9">
        <v>428.94</v>
      </c>
      <c r="F62" s="9">
        <v>745.99</v>
      </c>
      <c r="G62" s="3">
        <v>335.68799999999999</v>
      </c>
      <c r="H62" s="3">
        <v>386.04</v>
      </c>
      <c r="I62" s="118">
        <f>G62/D62-1</f>
        <v>-0.10001891848277145</v>
      </c>
    </row>
    <row r="63" spans="1:9">
      <c r="A63" s="20">
        <v>13125</v>
      </c>
      <c r="B63" s="61" t="s">
        <v>81</v>
      </c>
      <c r="C63" s="10">
        <v>10</v>
      </c>
      <c r="D63" s="9">
        <v>372.99450721128721</v>
      </c>
      <c r="E63" s="9">
        <v>428.94</v>
      </c>
      <c r="F63" s="9">
        <v>745.99</v>
      </c>
      <c r="G63" s="3">
        <v>335.68799999999999</v>
      </c>
      <c r="H63" s="3">
        <v>386.04</v>
      </c>
      <c r="I63" s="118">
        <f>G63/D63-1</f>
        <v>-0.10001891848277145</v>
      </c>
    </row>
    <row r="64" spans="1:9">
      <c r="A64" s="20">
        <v>45161</v>
      </c>
      <c r="B64" s="61" t="s">
        <v>16</v>
      </c>
      <c r="C64" s="10">
        <v>10</v>
      </c>
      <c r="D64" s="9">
        <v>372.99450721128721</v>
      </c>
      <c r="E64" s="9">
        <v>428.94</v>
      </c>
      <c r="F64" s="9">
        <v>745.99</v>
      </c>
      <c r="G64" s="3">
        <v>335.68799999999999</v>
      </c>
      <c r="H64" s="3">
        <v>386.04</v>
      </c>
      <c r="I64" s="118">
        <f>G64/D64-1</f>
        <v>-0.10001891848277145</v>
      </c>
    </row>
    <row r="65" spans="1:9">
      <c r="A65" s="20">
        <v>180896</v>
      </c>
      <c r="B65" s="61" t="s">
        <v>562</v>
      </c>
      <c r="C65" s="10">
        <v>10</v>
      </c>
      <c r="D65" s="9">
        <v>344.34</v>
      </c>
      <c r="E65" s="9">
        <v>395.99</v>
      </c>
      <c r="F65" s="9">
        <v>688.68</v>
      </c>
    </row>
    <row r="66" spans="1:9">
      <c r="A66" s="20">
        <v>180897</v>
      </c>
      <c r="B66" s="61" t="s">
        <v>563</v>
      </c>
      <c r="C66" s="10">
        <v>10</v>
      </c>
      <c r="D66" s="9">
        <v>344.34</v>
      </c>
      <c r="E66" s="9">
        <v>395.99</v>
      </c>
      <c r="F66" s="9">
        <v>688.68</v>
      </c>
    </row>
    <row r="67" spans="1:9">
      <c r="A67" s="20">
        <v>180895</v>
      </c>
      <c r="B67" s="61" t="s">
        <v>564</v>
      </c>
      <c r="C67" s="10">
        <v>10</v>
      </c>
      <c r="D67" s="9">
        <v>344.34</v>
      </c>
      <c r="E67" s="9">
        <v>395.99</v>
      </c>
      <c r="F67" s="9">
        <v>688.68</v>
      </c>
    </row>
    <row r="68" spans="1:9">
      <c r="A68" s="20">
        <v>180894</v>
      </c>
      <c r="B68" s="61" t="s">
        <v>565</v>
      </c>
      <c r="C68" s="10">
        <v>10</v>
      </c>
      <c r="D68" s="9">
        <v>344.34</v>
      </c>
      <c r="E68" s="9">
        <v>395.99</v>
      </c>
      <c r="F68" s="9">
        <v>688.68</v>
      </c>
    </row>
    <row r="69" spans="1:9">
      <c r="A69" s="64">
        <v>167142</v>
      </c>
      <c r="B69" s="34" t="s">
        <v>651</v>
      </c>
      <c r="C69" s="10">
        <v>10</v>
      </c>
      <c r="D69" s="9">
        <v>210</v>
      </c>
      <c r="E69" s="9">
        <v>240</v>
      </c>
      <c r="F69" s="9">
        <v>420</v>
      </c>
      <c r="G69" s="3" t="s">
        <v>724</v>
      </c>
      <c r="I69" s="119"/>
    </row>
    <row r="70" spans="1:9">
      <c r="A70" s="64">
        <v>167151</v>
      </c>
      <c r="B70" s="34" t="s">
        <v>653</v>
      </c>
      <c r="C70" s="10">
        <v>10</v>
      </c>
      <c r="D70" s="9">
        <v>210</v>
      </c>
      <c r="E70" s="9">
        <v>240</v>
      </c>
      <c r="F70" s="9">
        <v>420</v>
      </c>
      <c r="G70" s="3" t="s">
        <v>724</v>
      </c>
      <c r="I70" s="119"/>
    </row>
    <row r="71" spans="1:9">
      <c r="A71" s="64">
        <v>167147</v>
      </c>
      <c r="B71" s="34" t="s">
        <v>654</v>
      </c>
      <c r="C71" s="10">
        <v>10</v>
      </c>
      <c r="D71" s="9">
        <v>210</v>
      </c>
      <c r="E71" s="9">
        <v>240</v>
      </c>
      <c r="F71" s="9">
        <v>420</v>
      </c>
      <c r="G71" s="3" t="s">
        <v>724</v>
      </c>
      <c r="I71" s="119"/>
    </row>
    <row r="72" spans="1:9">
      <c r="A72" s="64">
        <v>167068</v>
      </c>
      <c r="B72" s="34" t="s">
        <v>655</v>
      </c>
      <c r="C72" s="10">
        <v>10</v>
      </c>
      <c r="D72" s="9">
        <v>210</v>
      </c>
      <c r="E72" s="9">
        <v>240</v>
      </c>
      <c r="F72" s="9">
        <v>420</v>
      </c>
      <c r="G72" s="3" t="s">
        <v>724</v>
      </c>
      <c r="I72" s="119"/>
    </row>
    <row r="73" spans="1:9">
      <c r="A73" s="64">
        <v>167071</v>
      </c>
      <c r="B73" s="34" t="s">
        <v>656</v>
      </c>
      <c r="C73" s="10">
        <v>10</v>
      </c>
      <c r="D73" s="9">
        <v>210</v>
      </c>
      <c r="E73" s="9">
        <v>240</v>
      </c>
      <c r="F73" s="9">
        <v>420</v>
      </c>
      <c r="G73" s="3" t="s">
        <v>724</v>
      </c>
      <c r="I73" s="119"/>
    </row>
    <row r="74" spans="1:9">
      <c r="A74" s="64">
        <v>167070</v>
      </c>
      <c r="B74" s="34" t="s">
        <v>657</v>
      </c>
      <c r="C74" s="10">
        <v>10</v>
      </c>
      <c r="D74" s="9">
        <v>210</v>
      </c>
      <c r="E74" s="9">
        <v>240</v>
      </c>
      <c r="F74" s="9">
        <v>420</v>
      </c>
      <c r="G74" s="3" t="s">
        <v>724</v>
      </c>
      <c r="I74" s="119"/>
    </row>
    <row r="75" spans="1:9">
      <c r="A75" s="64">
        <v>167146</v>
      </c>
      <c r="B75" s="34" t="s">
        <v>658</v>
      </c>
      <c r="C75" s="10">
        <v>10</v>
      </c>
      <c r="D75" s="9">
        <v>210</v>
      </c>
      <c r="E75" s="9">
        <v>240</v>
      </c>
      <c r="F75" s="9">
        <v>420</v>
      </c>
      <c r="G75" s="3" t="s">
        <v>724</v>
      </c>
      <c r="I75" s="119"/>
    </row>
    <row r="76" spans="1:9">
      <c r="A76" s="64">
        <v>167150</v>
      </c>
      <c r="B76" s="34" t="s">
        <v>677</v>
      </c>
      <c r="C76" s="10">
        <v>10</v>
      </c>
      <c r="D76" s="9">
        <v>210</v>
      </c>
      <c r="E76" s="9">
        <v>240</v>
      </c>
      <c r="F76" s="9">
        <v>420</v>
      </c>
      <c r="G76" s="3" t="s">
        <v>724</v>
      </c>
      <c r="I76" s="119"/>
    </row>
    <row r="77" spans="1:9">
      <c r="A77" s="64">
        <v>167148</v>
      </c>
      <c r="B77" s="34" t="s">
        <v>659</v>
      </c>
      <c r="C77" s="10">
        <v>10</v>
      </c>
      <c r="D77" s="9">
        <v>210</v>
      </c>
      <c r="E77" s="9">
        <v>240</v>
      </c>
      <c r="F77" s="9">
        <v>420</v>
      </c>
      <c r="G77" s="3" t="s">
        <v>724</v>
      </c>
      <c r="I77" s="119"/>
    </row>
    <row r="78" spans="1:9">
      <c r="A78" s="64">
        <v>167069</v>
      </c>
      <c r="B78" s="34" t="s">
        <v>660</v>
      </c>
      <c r="C78" s="10">
        <v>10</v>
      </c>
      <c r="D78" s="9">
        <v>210</v>
      </c>
      <c r="E78" s="9">
        <v>240</v>
      </c>
      <c r="F78" s="9">
        <v>420</v>
      </c>
      <c r="G78" s="3" t="s">
        <v>724</v>
      </c>
      <c r="I78" s="119"/>
    </row>
    <row r="79" spans="1:9" ht="12.75" customHeight="1">
      <c r="A79" s="64">
        <v>167145</v>
      </c>
      <c r="B79" s="34" t="s">
        <v>661</v>
      </c>
      <c r="C79" s="10">
        <v>10</v>
      </c>
      <c r="D79" s="9">
        <v>210</v>
      </c>
      <c r="E79" s="9">
        <v>240</v>
      </c>
      <c r="F79" s="9">
        <v>420</v>
      </c>
      <c r="G79" s="3" t="s">
        <v>724</v>
      </c>
      <c r="I79" s="119"/>
    </row>
    <row r="80" spans="1:9">
      <c r="A80" s="64">
        <v>167144</v>
      </c>
      <c r="B80" s="34" t="s">
        <v>662</v>
      </c>
      <c r="C80" s="10">
        <v>10</v>
      </c>
      <c r="D80" s="9">
        <v>210</v>
      </c>
      <c r="E80" s="9">
        <v>240</v>
      </c>
      <c r="F80" s="9">
        <v>420</v>
      </c>
      <c r="G80" s="3" t="s">
        <v>724</v>
      </c>
      <c r="I80" s="119"/>
    </row>
    <row r="81" spans="1:10">
      <c r="A81" s="64">
        <v>167143</v>
      </c>
      <c r="B81" s="34" t="s">
        <v>687</v>
      </c>
      <c r="C81" s="10">
        <v>10</v>
      </c>
      <c r="D81" s="9">
        <v>210</v>
      </c>
      <c r="E81" s="9">
        <v>240</v>
      </c>
      <c r="F81" s="9">
        <v>420</v>
      </c>
      <c r="G81" s="3" t="s">
        <v>724</v>
      </c>
      <c r="I81" s="119"/>
    </row>
    <row r="82" spans="1:10">
      <c r="A82" s="64">
        <v>167149</v>
      </c>
      <c r="B82" s="34" t="s">
        <v>663</v>
      </c>
      <c r="C82" s="10">
        <v>10</v>
      </c>
      <c r="D82" s="9">
        <v>210</v>
      </c>
      <c r="E82" s="9">
        <v>240</v>
      </c>
      <c r="F82" s="9">
        <v>420</v>
      </c>
      <c r="G82" s="3" t="s">
        <v>724</v>
      </c>
      <c r="I82" s="119"/>
    </row>
    <row r="83" spans="1:10">
      <c r="A83" s="79">
        <v>198955</v>
      </c>
      <c r="B83" s="81" t="s">
        <v>679</v>
      </c>
      <c r="C83" s="84">
        <v>10</v>
      </c>
      <c r="D83" s="80">
        <v>210</v>
      </c>
      <c r="E83" s="80">
        <v>240</v>
      </c>
      <c r="F83" s="80">
        <v>420</v>
      </c>
      <c r="G83" s="115" t="s">
        <v>724</v>
      </c>
      <c r="H83" s="115"/>
      <c r="I83" s="121"/>
      <c r="J83" s="86" t="s">
        <v>532</v>
      </c>
    </row>
    <row r="84" spans="1:10">
      <c r="A84" s="79">
        <v>198956</v>
      </c>
      <c r="B84" s="81" t="s">
        <v>680</v>
      </c>
      <c r="C84" s="84">
        <v>10</v>
      </c>
      <c r="D84" s="80">
        <v>210</v>
      </c>
      <c r="E84" s="80">
        <v>240</v>
      </c>
      <c r="F84" s="80">
        <v>420</v>
      </c>
      <c r="G84" s="115" t="s">
        <v>724</v>
      </c>
      <c r="H84" s="115"/>
      <c r="I84" s="121"/>
      <c r="J84" s="86" t="s">
        <v>532</v>
      </c>
    </row>
    <row r="85" spans="1:10">
      <c r="A85" s="79">
        <v>198957</v>
      </c>
      <c r="B85" s="81" t="s">
        <v>681</v>
      </c>
      <c r="C85" s="84">
        <v>10</v>
      </c>
      <c r="D85" s="80">
        <v>210</v>
      </c>
      <c r="E85" s="80">
        <v>240</v>
      </c>
      <c r="F85" s="80">
        <v>420</v>
      </c>
      <c r="G85" s="115" t="s">
        <v>724</v>
      </c>
      <c r="H85" s="115"/>
      <c r="I85" s="121"/>
      <c r="J85" s="86" t="s">
        <v>532</v>
      </c>
    </row>
    <row r="86" spans="1:10">
      <c r="A86" s="20">
        <v>167166</v>
      </c>
      <c r="B86" s="61" t="s">
        <v>552</v>
      </c>
      <c r="C86" s="10">
        <v>10</v>
      </c>
      <c r="D86" s="9">
        <v>1222.44</v>
      </c>
      <c r="E86" s="9">
        <v>1405.81</v>
      </c>
      <c r="F86" s="9">
        <v>2444.88</v>
      </c>
    </row>
    <row r="87" spans="1:10">
      <c r="A87" s="20">
        <v>167183</v>
      </c>
      <c r="B87" s="61" t="s">
        <v>553</v>
      </c>
      <c r="C87" s="10">
        <v>10</v>
      </c>
      <c r="D87" s="9">
        <v>1222.44</v>
      </c>
      <c r="E87" s="9">
        <v>1405.81</v>
      </c>
      <c r="F87" s="9">
        <v>2444.88</v>
      </c>
    </row>
    <row r="88" spans="1:10">
      <c r="A88" s="20">
        <v>167182</v>
      </c>
      <c r="B88" s="61" t="s">
        <v>554</v>
      </c>
      <c r="C88" s="10">
        <v>10</v>
      </c>
      <c r="D88" s="9">
        <v>1222.44</v>
      </c>
      <c r="E88" s="9">
        <v>1405.81</v>
      </c>
      <c r="F88" s="9">
        <v>2444.88</v>
      </c>
    </row>
    <row r="89" spans="1:10">
      <c r="A89" s="135">
        <v>167140</v>
      </c>
      <c r="B89" s="61" t="s">
        <v>261</v>
      </c>
      <c r="C89" s="10">
        <v>10</v>
      </c>
      <c r="D89" s="9">
        <v>1222.44</v>
      </c>
      <c r="E89" s="9">
        <v>1405.81</v>
      </c>
      <c r="F89" s="9">
        <v>2444.88</v>
      </c>
    </row>
    <row r="90" spans="1:10">
      <c r="A90" s="20">
        <v>167138</v>
      </c>
      <c r="B90" s="61" t="s">
        <v>555</v>
      </c>
      <c r="C90" s="10">
        <v>10</v>
      </c>
      <c r="D90" s="9">
        <v>1222.44</v>
      </c>
      <c r="E90" s="9">
        <v>1405.81</v>
      </c>
      <c r="F90" s="9">
        <v>2444.88</v>
      </c>
    </row>
    <row r="91" spans="1:10">
      <c r="A91" s="20">
        <v>167136</v>
      </c>
      <c r="B91" s="61" t="s">
        <v>604</v>
      </c>
      <c r="C91" s="10">
        <v>10</v>
      </c>
      <c r="D91" s="9">
        <v>1222.44</v>
      </c>
      <c r="E91" s="9">
        <v>1405.81</v>
      </c>
      <c r="F91" s="9">
        <v>2444.88</v>
      </c>
    </row>
    <row r="92" spans="1:10">
      <c r="A92" s="20">
        <v>153024</v>
      </c>
      <c r="B92" s="61" t="s">
        <v>354</v>
      </c>
      <c r="C92" s="10">
        <v>10</v>
      </c>
      <c r="D92" s="9">
        <v>510.55530989235461</v>
      </c>
      <c r="E92" s="9">
        <v>587.14</v>
      </c>
      <c r="F92" s="9">
        <v>1021.11</v>
      </c>
      <c r="G92" s="3">
        <v>433.96799999999996</v>
      </c>
      <c r="H92" s="3">
        <v>499.06</v>
      </c>
      <c r="I92" s="118">
        <f>G92/D92-1</f>
        <v>-0.15000786086918239</v>
      </c>
    </row>
    <row r="93" spans="1:10">
      <c r="A93" s="79">
        <v>180364</v>
      </c>
      <c r="B93" s="81" t="s">
        <v>696</v>
      </c>
      <c r="C93" s="84">
        <v>10</v>
      </c>
      <c r="D93" s="80">
        <v>1435.4639999999999</v>
      </c>
      <c r="E93" s="80">
        <v>1650.78</v>
      </c>
      <c r="F93" s="80">
        <v>2870.93</v>
      </c>
      <c r="G93" s="115"/>
      <c r="H93" s="115"/>
      <c r="I93" s="121"/>
      <c r="J93" s="86" t="s">
        <v>532</v>
      </c>
    </row>
    <row r="94" spans="1:10">
      <c r="A94" s="20">
        <v>44929</v>
      </c>
      <c r="B94" s="61" t="s">
        <v>430</v>
      </c>
      <c r="C94" s="10">
        <v>1</v>
      </c>
      <c r="D94" s="9">
        <v>416.09999999999997</v>
      </c>
      <c r="E94" s="9">
        <v>478.52</v>
      </c>
      <c r="F94" s="9">
        <v>832.2</v>
      </c>
    </row>
    <row r="95" spans="1:10">
      <c r="A95" s="20">
        <v>178072</v>
      </c>
      <c r="B95" s="61" t="s">
        <v>594</v>
      </c>
      <c r="C95" s="10">
        <v>10</v>
      </c>
      <c r="D95" s="9">
        <v>1127.952</v>
      </c>
      <c r="E95" s="9">
        <v>1297.1400000000001</v>
      </c>
      <c r="F95" s="9">
        <v>2255.9</v>
      </c>
    </row>
    <row r="96" spans="1:10">
      <c r="A96" s="20">
        <v>178079</v>
      </c>
      <c r="B96" s="65" t="s">
        <v>560</v>
      </c>
      <c r="C96" s="10">
        <v>10</v>
      </c>
      <c r="D96" s="9">
        <v>1164.1679999999999</v>
      </c>
      <c r="E96" s="9">
        <v>1338.79</v>
      </c>
      <c r="F96" s="9">
        <v>2328.34</v>
      </c>
    </row>
    <row r="97" spans="1:10">
      <c r="A97" s="20">
        <v>178080</v>
      </c>
      <c r="B97" s="65" t="s">
        <v>561</v>
      </c>
      <c r="C97" s="10">
        <v>10</v>
      </c>
      <c r="D97" s="9">
        <v>1164.1679999999999</v>
      </c>
      <c r="E97" s="9">
        <v>1338.79</v>
      </c>
      <c r="F97" s="9">
        <v>2328.34</v>
      </c>
    </row>
    <row r="98" spans="1:10">
      <c r="A98" s="20">
        <v>167592</v>
      </c>
      <c r="B98" s="65" t="s">
        <v>557</v>
      </c>
      <c r="C98" s="10">
        <v>10</v>
      </c>
      <c r="D98" s="9">
        <v>1271.652</v>
      </c>
      <c r="E98" s="9">
        <v>1462.4</v>
      </c>
      <c r="F98" s="9">
        <v>2543.3000000000002</v>
      </c>
    </row>
    <row r="99" spans="1:10">
      <c r="A99" s="79">
        <v>188008</v>
      </c>
      <c r="B99" s="81" t="s">
        <v>638</v>
      </c>
      <c r="C99" s="84">
        <v>10</v>
      </c>
      <c r="D99" s="80">
        <v>917.29199999999992</v>
      </c>
      <c r="E99" s="80">
        <v>1054.8900000000001</v>
      </c>
      <c r="F99" s="80">
        <v>1834.58</v>
      </c>
      <c r="G99" s="115"/>
      <c r="H99" s="115"/>
      <c r="I99" s="115"/>
      <c r="J99" s="86" t="s">
        <v>532</v>
      </c>
    </row>
    <row r="100" spans="1:10">
      <c r="A100" s="79">
        <v>199950</v>
      </c>
      <c r="B100" s="81" t="s">
        <v>637</v>
      </c>
      <c r="C100" s="84">
        <v>10</v>
      </c>
      <c r="D100" s="80">
        <v>917.29199999999992</v>
      </c>
      <c r="E100" s="80">
        <v>1054.8900000000001</v>
      </c>
      <c r="F100" s="80">
        <v>1834.58</v>
      </c>
      <c r="G100" s="115"/>
      <c r="H100" s="115"/>
      <c r="I100" s="115"/>
      <c r="J100" s="86" t="s">
        <v>532</v>
      </c>
    </row>
    <row r="101" spans="1:10">
      <c r="A101" s="79">
        <v>187997</v>
      </c>
      <c r="B101" s="81" t="s">
        <v>721</v>
      </c>
      <c r="C101" s="84">
        <v>10</v>
      </c>
      <c r="D101" s="80">
        <v>789.99599999999998</v>
      </c>
      <c r="E101" s="80">
        <v>908.5</v>
      </c>
      <c r="F101" s="80">
        <v>1579.99</v>
      </c>
      <c r="G101" s="115"/>
      <c r="H101" s="115"/>
      <c r="I101" s="115"/>
      <c r="J101" s="86"/>
    </row>
    <row r="102" spans="1:10">
      <c r="A102" s="79">
        <v>188617</v>
      </c>
      <c r="B102" s="81" t="s">
        <v>635</v>
      </c>
      <c r="C102" s="84">
        <v>10</v>
      </c>
      <c r="D102" s="80">
        <v>2144.904</v>
      </c>
      <c r="E102" s="80">
        <v>2466.64</v>
      </c>
      <c r="F102" s="80">
        <v>4289.8100000000004</v>
      </c>
      <c r="G102" s="115"/>
      <c r="H102" s="115"/>
      <c r="I102" s="115"/>
      <c r="J102" s="86" t="s">
        <v>532</v>
      </c>
    </row>
    <row r="103" spans="1:10">
      <c r="A103" s="79">
        <v>188551</v>
      </c>
      <c r="B103" s="81" t="s">
        <v>636</v>
      </c>
      <c r="C103" s="84">
        <v>10</v>
      </c>
      <c r="D103" s="80">
        <v>2144.904</v>
      </c>
      <c r="E103" s="80">
        <v>2466.64</v>
      </c>
      <c r="F103" s="80">
        <v>4289.8100000000004</v>
      </c>
      <c r="G103" s="115"/>
      <c r="H103" s="115"/>
      <c r="I103" s="115"/>
      <c r="J103" s="86" t="s">
        <v>532</v>
      </c>
    </row>
    <row r="104" spans="1:10">
      <c r="A104" s="20">
        <v>3668</v>
      </c>
      <c r="B104" s="61" t="s">
        <v>431</v>
      </c>
      <c r="C104" s="10">
        <v>10</v>
      </c>
      <c r="D104" s="9">
        <v>1056.684</v>
      </c>
      <c r="E104" s="9">
        <v>1215.19</v>
      </c>
      <c r="F104" s="9">
        <v>2113.37</v>
      </c>
    </row>
    <row r="105" spans="1:10">
      <c r="A105" s="20">
        <v>62233</v>
      </c>
      <c r="B105" s="61" t="s">
        <v>432</v>
      </c>
      <c r="C105" s="10">
        <v>10</v>
      </c>
      <c r="D105" s="9">
        <v>1056.684</v>
      </c>
      <c r="E105" s="9">
        <v>1215.19</v>
      </c>
      <c r="F105" s="9">
        <v>2113.37</v>
      </c>
    </row>
    <row r="106" spans="1:10">
      <c r="A106" s="20">
        <v>53334</v>
      </c>
      <c r="B106" s="61" t="s">
        <v>291</v>
      </c>
      <c r="C106" s="10">
        <v>10</v>
      </c>
      <c r="D106" s="9">
        <v>1965.36</v>
      </c>
      <c r="E106" s="9">
        <v>2260.16</v>
      </c>
      <c r="F106" s="9">
        <v>3930.72</v>
      </c>
    </row>
    <row r="107" spans="1:10">
      <c r="A107" s="20">
        <v>62257</v>
      </c>
      <c r="B107" s="61" t="s">
        <v>292</v>
      </c>
      <c r="C107" s="10">
        <v>10</v>
      </c>
      <c r="D107" s="9">
        <v>1965.36</v>
      </c>
      <c r="E107" s="9">
        <v>2260.16</v>
      </c>
      <c r="F107" s="9">
        <v>3930.72</v>
      </c>
    </row>
    <row r="108" spans="1:10">
      <c r="A108" s="20">
        <v>173135</v>
      </c>
      <c r="B108" s="61" t="s">
        <v>556</v>
      </c>
      <c r="C108" s="10">
        <v>10</v>
      </c>
      <c r="D108" s="9">
        <v>992.86799999999994</v>
      </c>
      <c r="E108" s="9">
        <v>1141.8</v>
      </c>
      <c r="F108" s="9">
        <v>1985.74</v>
      </c>
    </row>
    <row r="109" spans="1:10">
      <c r="A109" s="20">
        <v>173134</v>
      </c>
      <c r="B109" s="61" t="s">
        <v>421</v>
      </c>
      <c r="C109" s="10">
        <v>10</v>
      </c>
      <c r="D109" s="9">
        <v>992.86799999999994</v>
      </c>
      <c r="E109" s="9">
        <v>1141.8</v>
      </c>
      <c r="F109" s="9">
        <v>1985.74</v>
      </c>
    </row>
    <row r="110" spans="1:10">
      <c r="A110" s="20">
        <v>141304</v>
      </c>
      <c r="B110" s="61" t="s">
        <v>433</v>
      </c>
      <c r="C110" s="10">
        <v>10</v>
      </c>
      <c r="D110" s="9">
        <v>992.86799999999994</v>
      </c>
      <c r="E110" s="9">
        <v>1141.8</v>
      </c>
      <c r="F110" s="9">
        <v>1985.74</v>
      </c>
    </row>
    <row r="111" spans="1:10">
      <c r="A111" s="82">
        <v>141427</v>
      </c>
      <c r="B111" s="83" t="s">
        <v>434</v>
      </c>
      <c r="C111" s="85">
        <v>10</v>
      </c>
      <c r="D111" s="83">
        <v>1215.4559999999999</v>
      </c>
      <c r="E111" s="83">
        <v>1397.77</v>
      </c>
      <c r="F111" s="83">
        <v>2430.91</v>
      </c>
      <c r="G111" s="116"/>
      <c r="H111" s="116"/>
      <c r="I111" s="116"/>
      <c r="J111" s="87" t="s">
        <v>595</v>
      </c>
    </row>
    <row r="112" spans="1:10">
      <c r="A112" s="82">
        <v>70621</v>
      </c>
      <c r="B112" s="83" t="s">
        <v>229</v>
      </c>
      <c r="C112" s="85">
        <v>10</v>
      </c>
      <c r="D112" s="83">
        <v>254.07599999999996</v>
      </c>
      <c r="E112" s="83">
        <v>292.19</v>
      </c>
      <c r="F112" s="83">
        <v>508.15</v>
      </c>
      <c r="G112" s="116"/>
      <c r="H112" s="116"/>
      <c r="I112" s="116"/>
      <c r="J112" s="87" t="s">
        <v>595</v>
      </c>
    </row>
    <row r="113" spans="1:10">
      <c r="A113" s="82">
        <v>82499</v>
      </c>
      <c r="B113" s="83" t="s">
        <v>200</v>
      </c>
      <c r="C113" s="85">
        <v>10</v>
      </c>
      <c r="D113" s="83">
        <v>254.07599999999996</v>
      </c>
      <c r="E113" s="83">
        <v>292.19</v>
      </c>
      <c r="F113" s="83">
        <v>508.15</v>
      </c>
      <c r="G113" s="116"/>
      <c r="H113" s="116"/>
      <c r="I113" s="116"/>
      <c r="J113" s="87" t="s">
        <v>595</v>
      </c>
    </row>
    <row r="114" spans="1:10">
      <c r="A114" s="82">
        <v>78642</v>
      </c>
      <c r="B114" s="83" t="s">
        <v>180</v>
      </c>
      <c r="C114" s="85">
        <v>10</v>
      </c>
      <c r="D114" s="83">
        <v>254.07599999999996</v>
      </c>
      <c r="E114" s="83">
        <v>292.19</v>
      </c>
      <c r="F114" s="83">
        <v>508.15</v>
      </c>
      <c r="G114" s="116"/>
      <c r="H114" s="116"/>
      <c r="I114" s="116"/>
      <c r="J114" s="87" t="s">
        <v>595</v>
      </c>
    </row>
    <row r="115" spans="1:10">
      <c r="A115" s="20">
        <v>173133</v>
      </c>
      <c r="B115" s="61" t="s">
        <v>260</v>
      </c>
      <c r="C115" s="10">
        <v>10</v>
      </c>
      <c r="D115" s="9">
        <v>1034.3520000000001</v>
      </c>
      <c r="E115" s="9">
        <v>1189.5</v>
      </c>
      <c r="F115" s="9">
        <v>2068.6999999999998</v>
      </c>
    </row>
    <row r="116" spans="1:10">
      <c r="A116" s="20">
        <v>80701</v>
      </c>
      <c r="B116" s="61" t="s">
        <v>185</v>
      </c>
      <c r="C116" s="10">
        <v>10</v>
      </c>
      <c r="D116" s="9">
        <v>870.14400000000001</v>
      </c>
      <c r="E116" s="9">
        <v>1000.67</v>
      </c>
      <c r="F116" s="9">
        <v>1740.29</v>
      </c>
    </row>
    <row r="117" spans="1:10">
      <c r="A117" s="20">
        <v>73930</v>
      </c>
      <c r="B117" s="61" t="s">
        <v>136</v>
      </c>
      <c r="C117" s="10">
        <v>10</v>
      </c>
      <c r="D117" s="9">
        <v>957.70799999999997</v>
      </c>
      <c r="E117" s="9">
        <v>1101.3599999999999</v>
      </c>
      <c r="F117" s="9">
        <v>1915.42</v>
      </c>
    </row>
    <row r="118" spans="1:10">
      <c r="A118" s="20">
        <v>82498</v>
      </c>
      <c r="B118" s="61" t="s">
        <v>199</v>
      </c>
      <c r="C118" s="10">
        <v>10</v>
      </c>
      <c r="D118" s="9">
        <v>957.70799999999997</v>
      </c>
      <c r="E118" s="9">
        <v>1101.3599999999999</v>
      </c>
      <c r="F118" s="9">
        <v>1915.42</v>
      </c>
    </row>
    <row r="119" spans="1:10">
      <c r="A119" s="20">
        <v>73853</v>
      </c>
      <c r="B119" s="61" t="s">
        <v>135</v>
      </c>
      <c r="C119" s="10">
        <v>10</v>
      </c>
      <c r="D119" s="9">
        <v>957.70799999999997</v>
      </c>
      <c r="E119" s="9">
        <v>1101.3599999999999</v>
      </c>
      <c r="F119" s="9">
        <v>1915.42</v>
      </c>
    </row>
    <row r="120" spans="1:10">
      <c r="A120" s="20">
        <v>73557</v>
      </c>
      <c r="B120" s="61" t="s">
        <v>274</v>
      </c>
      <c r="C120" s="10">
        <v>10</v>
      </c>
      <c r="D120" s="9">
        <v>957.70799999999997</v>
      </c>
      <c r="E120" s="9">
        <v>1101.3599999999999</v>
      </c>
      <c r="F120" s="9">
        <v>1915.42</v>
      </c>
    </row>
    <row r="121" spans="1:10">
      <c r="A121" s="20">
        <v>53380</v>
      </c>
      <c r="B121" s="61" t="s">
        <v>293</v>
      </c>
      <c r="C121" s="10">
        <v>10</v>
      </c>
      <c r="D121" s="9">
        <v>262.5</v>
      </c>
      <c r="E121" s="9">
        <v>301.88</v>
      </c>
      <c r="F121" s="9">
        <v>525</v>
      </c>
    </row>
    <row r="122" spans="1:10">
      <c r="A122" s="20">
        <v>53198</v>
      </c>
      <c r="B122" s="61" t="s">
        <v>435</v>
      </c>
      <c r="C122" s="10">
        <v>10</v>
      </c>
      <c r="D122" s="9">
        <v>1214.8919999999998</v>
      </c>
      <c r="E122" s="9">
        <v>1397.13</v>
      </c>
      <c r="F122" s="9">
        <v>2429.7800000000002</v>
      </c>
    </row>
    <row r="123" spans="1:10">
      <c r="A123" s="20">
        <v>53199</v>
      </c>
      <c r="B123" s="61" t="s">
        <v>436</v>
      </c>
      <c r="C123" s="10">
        <v>10</v>
      </c>
      <c r="D123" s="9">
        <v>399.03599999999994</v>
      </c>
      <c r="E123" s="9">
        <v>458.89</v>
      </c>
      <c r="F123" s="9">
        <v>798.07</v>
      </c>
    </row>
    <row r="124" spans="1:10">
      <c r="A124" s="20">
        <v>53200</v>
      </c>
      <c r="B124" s="61" t="s">
        <v>437</v>
      </c>
      <c r="C124" s="10">
        <v>10</v>
      </c>
      <c r="D124" s="9">
        <v>957.70799999999997</v>
      </c>
      <c r="E124" s="9">
        <v>1101.3599999999999</v>
      </c>
      <c r="F124" s="9">
        <v>1915.42</v>
      </c>
    </row>
    <row r="125" spans="1:10">
      <c r="A125" s="20">
        <v>43626</v>
      </c>
      <c r="B125" s="65" t="s">
        <v>538</v>
      </c>
      <c r="C125" s="10">
        <v>10</v>
      </c>
      <c r="D125" s="9">
        <v>747.25200000000007</v>
      </c>
      <c r="E125" s="9">
        <v>859.34</v>
      </c>
      <c r="F125" s="9">
        <v>1494.5</v>
      </c>
    </row>
    <row r="126" spans="1:10">
      <c r="A126" s="20">
        <v>95114</v>
      </c>
      <c r="B126" s="61" t="s">
        <v>57</v>
      </c>
      <c r="C126" s="10">
        <v>10</v>
      </c>
      <c r="D126" s="9">
        <v>337.30799999999994</v>
      </c>
      <c r="E126" s="9">
        <v>387.9</v>
      </c>
      <c r="F126" s="9">
        <v>674.62</v>
      </c>
    </row>
    <row r="127" spans="1:10">
      <c r="A127" s="20">
        <v>62144</v>
      </c>
      <c r="B127" s="61" t="s">
        <v>693</v>
      </c>
      <c r="C127" s="10">
        <v>50</v>
      </c>
      <c r="D127" s="9">
        <v>287.39999999999998</v>
      </c>
      <c r="E127" s="9">
        <v>330.51</v>
      </c>
      <c r="F127" s="9">
        <v>574.79999999999995</v>
      </c>
    </row>
    <row r="128" spans="1:10">
      <c r="A128" s="20">
        <v>53136</v>
      </c>
      <c r="B128" s="61" t="s">
        <v>82</v>
      </c>
      <c r="C128" s="10">
        <v>50</v>
      </c>
      <c r="D128" s="9">
        <v>287.39999999999998</v>
      </c>
      <c r="E128" s="9">
        <v>330.51</v>
      </c>
      <c r="F128" s="9">
        <v>574.79999999999995</v>
      </c>
    </row>
    <row r="129" spans="1:6">
      <c r="A129" s="20">
        <v>56876</v>
      </c>
      <c r="B129" s="61" t="s">
        <v>83</v>
      </c>
      <c r="C129" s="10">
        <v>50</v>
      </c>
      <c r="D129" s="9">
        <v>287.39999999999998</v>
      </c>
      <c r="E129" s="9">
        <v>330.51</v>
      </c>
      <c r="F129" s="9">
        <v>574.79999999999995</v>
      </c>
    </row>
    <row r="130" spans="1:6">
      <c r="A130" s="20">
        <v>56877</v>
      </c>
      <c r="B130" s="61" t="s">
        <v>84</v>
      </c>
      <c r="C130" s="10">
        <v>50</v>
      </c>
      <c r="D130" s="9">
        <v>287.39999999999998</v>
      </c>
      <c r="E130" s="9">
        <v>330.51</v>
      </c>
      <c r="F130" s="9">
        <v>574.79999999999995</v>
      </c>
    </row>
    <row r="131" spans="1:6">
      <c r="A131" s="20">
        <v>56879</v>
      </c>
      <c r="B131" s="61" t="s">
        <v>9</v>
      </c>
      <c r="C131" s="10">
        <v>50</v>
      </c>
      <c r="D131" s="9">
        <v>287.39999999999998</v>
      </c>
      <c r="E131" s="9">
        <v>330.51</v>
      </c>
      <c r="F131" s="9">
        <v>574.79999999999995</v>
      </c>
    </row>
    <row r="132" spans="1:6">
      <c r="A132" s="20">
        <v>52861</v>
      </c>
      <c r="B132" s="61" t="s">
        <v>438</v>
      </c>
      <c r="C132" s="10">
        <v>50</v>
      </c>
      <c r="D132" s="9">
        <v>309.3</v>
      </c>
      <c r="E132" s="9">
        <v>355.7</v>
      </c>
      <c r="F132" s="9">
        <v>618.6</v>
      </c>
    </row>
    <row r="133" spans="1:6">
      <c r="A133" s="20">
        <v>52868</v>
      </c>
      <c r="B133" s="61" t="s">
        <v>439</v>
      </c>
      <c r="C133" s="10">
        <v>50</v>
      </c>
      <c r="D133" s="9">
        <v>309.3</v>
      </c>
      <c r="E133" s="9">
        <v>355.7</v>
      </c>
      <c r="F133" s="9">
        <v>618.6</v>
      </c>
    </row>
    <row r="134" spans="1:6">
      <c r="A134" s="20">
        <v>52869</v>
      </c>
      <c r="B134" s="61" t="s">
        <v>440</v>
      </c>
      <c r="C134" s="10">
        <v>50</v>
      </c>
      <c r="D134" s="9">
        <v>309.3</v>
      </c>
      <c r="E134" s="9">
        <v>355.7</v>
      </c>
      <c r="F134" s="9">
        <v>618.6</v>
      </c>
    </row>
    <row r="135" spans="1:6">
      <c r="A135" s="20">
        <v>52870</v>
      </c>
      <c r="B135" s="61" t="s">
        <v>441</v>
      </c>
      <c r="C135" s="10">
        <v>50</v>
      </c>
      <c r="D135" s="9">
        <v>309.3</v>
      </c>
      <c r="E135" s="9">
        <v>355.7</v>
      </c>
      <c r="F135" s="9">
        <v>618.6</v>
      </c>
    </row>
    <row r="136" spans="1:6">
      <c r="A136" s="20">
        <v>52872</v>
      </c>
      <c r="B136" s="61" t="s">
        <v>442</v>
      </c>
      <c r="C136" s="10">
        <v>50</v>
      </c>
      <c r="D136" s="9">
        <v>309.3</v>
      </c>
      <c r="E136" s="9">
        <v>355.7</v>
      </c>
      <c r="F136" s="9">
        <v>618.6</v>
      </c>
    </row>
    <row r="137" spans="1:6">
      <c r="A137" s="20">
        <v>43199</v>
      </c>
      <c r="B137" s="61" t="s">
        <v>443</v>
      </c>
      <c r="C137" s="10">
        <v>10</v>
      </c>
      <c r="D137" s="9">
        <v>755.23199999999997</v>
      </c>
      <c r="E137" s="9">
        <v>868.52</v>
      </c>
      <c r="F137" s="9">
        <v>1510.46</v>
      </c>
    </row>
    <row r="138" spans="1:6">
      <c r="A138" s="20">
        <v>43214</v>
      </c>
      <c r="B138" s="61" t="s">
        <v>444</v>
      </c>
      <c r="C138" s="10">
        <v>10</v>
      </c>
      <c r="D138" s="9">
        <v>755.23199999999997</v>
      </c>
      <c r="E138" s="9">
        <v>868.52</v>
      </c>
      <c r="F138" s="9">
        <v>1510.46</v>
      </c>
    </row>
    <row r="139" spans="1:6">
      <c r="A139" s="20">
        <v>43217</v>
      </c>
      <c r="B139" s="61" t="s">
        <v>445</v>
      </c>
      <c r="C139" s="10">
        <v>10</v>
      </c>
      <c r="D139" s="9">
        <v>755.23199999999997</v>
      </c>
      <c r="E139" s="9">
        <v>868.52</v>
      </c>
      <c r="F139" s="9">
        <v>1510.46</v>
      </c>
    </row>
    <row r="140" spans="1:6">
      <c r="A140" s="20">
        <v>44531</v>
      </c>
      <c r="B140" s="61" t="s">
        <v>446</v>
      </c>
      <c r="C140" s="10">
        <v>10</v>
      </c>
      <c r="D140" s="9">
        <v>755.23199999999997</v>
      </c>
      <c r="E140" s="9">
        <v>868.52</v>
      </c>
      <c r="F140" s="9">
        <v>1510.46</v>
      </c>
    </row>
    <row r="141" spans="1:6">
      <c r="A141" s="20">
        <v>43177</v>
      </c>
      <c r="B141" s="61" t="s">
        <v>23</v>
      </c>
      <c r="C141" s="10">
        <v>50</v>
      </c>
      <c r="D141" s="9">
        <v>392.83199999999999</v>
      </c>
      <c r="E141" s="9">
        <v>451.76</v>
      </c>
      <c r="F141" s="9">
        <v>785.66</v>
      </c>
    </row>
    <row r="142" spans="1:6">
      <c r="A142" s="20">
        <v>43153</v>
      </c>
      <c r="B142" s="61" t="s">
        <v>24</v>
      </c>
      <c r="C142" s="10">
        <v>50</v>
      </c>
      <c r="D142" s="9">
        <v>392.83199999999999</v>
      </c>
      <c r="E142" s="9">
        <v>451.76</v>
      </c>
      <c r="F142" s="9">
        <v>785.66</v>
      </c>
    </row>
    <row r="143" spans="1:6">
      <c r="A143" s="20">
        <v>52877</v>
      </c>
      <c r="B143" s="61" t="s">
        <v>25</v>
      </c>
      <c r="C143" s="10">
        <v>50</v>
      </c>
      <c r="D143" s="9">
        <v>392.83199999999999</v>
      </c>
      <c r="E143" s="9">
        <v>451.76</v>
      </c>
      <c r="F143" s="9">
        <v>785.66</v>
      </c>
    </row>
    <row r="144" spans="1:6">
      <c r="A144" s="20">
        <v>52878</v>
      </c>
      <c r="B144" s="61" t="s">
        <v>26</v>
      </c>
      <c r="C144" s="10">
        <v>50</v>
      </c>
      <c r="D144" s="9">
        <v>392.83199999999999</v>
      </c>
      <c r="E144" s="9">
        <v>451.76</v>
      </c>
      <c r="F144" s="9">
        <v>785.66</v>
      </c>
    </row>
    <row r="145" spans="1:6">
      <c r="A145" s="20">
        <v>52879</v>
      </c>
      <c r="B145" s="61" t="s">
        <v>27</v>
      </c>
      <c r="C145" s="10">
        <v>50</v>
      </c>
      <c r="D145" s="9">
        <v>392.83199999999999</v>
      </c>
      <c r="E145" s="9">
        <v>451.76</v>
      </c>
      <c r="F145" s="9">
        <v>785.66</v>
      </c>
    </row>
    <row r="146" spans="1:6">
      <c r="A146" s="20">
        <v>52880</v>
      </c>
      <c r="B146" s="61" t="s">
        <v>28</v>
      </c>
      <c r="C146" s="10">
        <v>50</v>
      </c>
      <c r="D146" s="9">
        <v>392.83199999999999</v>
      </c>
      <c r="E146" s="9">
        <v>451.76</v>
      </c>
      <c r="F146" s="9">
        <v>785.66</v>
      </c>
    </row>
    <row r="147" spans="1:6">
      <c r="A147" s="20">
        <v>70762</v>
      </c>
      <c r="B147" s="61" t="s">
        <v>447</v>
      </c>
      <c r="C147" s="10">
        <v>50</v>
      </c>
      <c r="D147" s="9">
        <v>392.83199999999999</v>
      </c>
      <c r="E147" s="9">
        <v>451.76</v>
      </c>
      <c r="F147" s="9">
        <v>785.66</v>
      </c>
    </row>
    <row r="148" spans="1:6">
      <c r="A148" s="20">
        <v>43210</v>
      </c>
      <c r="B148" s="61" t="s">
        <v>448</v>
      </c>
      <c r="C148" s="10">
        <v>10</v>
      </c>
      <c r="D148" s="9">
        <v>1130.232</v>
      </c>
      <c r="E148" s="9">
        <v>1299.77</v>
      </c>
      <c r="F148" s="9">
        <v>2260.46</v>
      </c>
    </row>
    <row r="149" spans="1:6">
      <c r="A149" s="20">
        <v>43215</v>
      </c>
      <c r="B149" s="61" t="s">
        <v>449</v>
      </c>
      <c r="C149" s="10">
        <v>10</v>
      </c>
      <c r="D149" s="9">
        <v>1130.232</v>
      </c>
      <c r="E149" s="9">
        <v>1299.77</v>
      </c>
      <c r="F149" s="9">
        <v>2260.46</v>
      </c>
    </row>
    <row r="150" spans="1:6">
      <c r="A150" s="20">
        <v>43218</v>
      </c>
      <c r="B150" s="61" t="s">
        <v>450</v>
      </c>
      <c r="C150" s="10">
        <v>10</v>
      </c>
      <c r="D150" s="9">
        <v>1130.232</v>
      </c>
      <c r="E150" s="9">
        <v>1299.77</v>
      </c>
      <c r="F150" s="9">
        <v>2260.46</v>
      </c>
    </row>
    <row r="151" spans="1:6">
      <c r="A151" s="20">
        <v>67581</v>
      </c>
      <c r="B151" s="61" t="s">
        <v>451</v>
      </c>
      <c r="C151" s="10">
        <v>10</v>
      </c>
      <c r="D151" s="9">
        <v>856.74</v>
      </c>
      <c r="E151" s="9">
        <v>985.25</v>
      </c>
      <c r="F151" s="9">
        <v>1713.48</v>
      </c>
    </row>
    <row r="152" spans="1:6">
      <c r="A152" s="20">
        <v>44537</v>
      </c>
      <c r="B152" s="61" t="s">
        <v>452</v>
      </c>
      <c r="C152" s="10">
        <v>10</v>
      </c>
      <c r="D152" s="9">
        <v>1130.232</v>
      </c>
      <c r="E152" s="9">
        <v>1299.77</v>
      </c>
      <c r="F152" s="9">
        <v>2260.46</v>
      </c>
    </row>
    <row r="153" spans="1:6">
      <c r="A153" s="20">
        <v>52881</v>
      </c>
      <c r="B153" s="61" t="s">
        <v>453</v>
      </c>
      <c r="C153" s="10">
        <v>50</v>
      </c>
      <c r="D153" s="9">
        <v>481.32</v>
      </c>
      <c r="E153" s="9">
        <v>553.52</v>
      </c>
      <c r="F153" s="9">
        <v>962.64</v>
      </c>
    </row>
    <row r="154" spans="1:6">
      <c r="A154" s="20">
        <v>52885</v>
      </c>
      <c r="B154" s="61" t="s">
        <v>454</v>
      </c>
      <c r="C154" s="10">
        <v>50</v>
      </c>
      <c r="D154" s="9">
        <v>481.32</v>
      </c>
      <c r="E154" s="9">
        <v>553.52</v>
      </c>
      <c r="F154" s="9">
        <v>962.64</v>
      </c>
    </row>
    <row r="155" spans="1:6">
      <c r="A155" s="20">
        <v>52886</v>
      </c>
      <c r="B155" s="61" t="s">
        <v>455</v>
      </c>
      <c r="C155" s="10">
        <v>50</v>
      </c>
      <c r="D155" s="9">
        <v>481.32</v>
      </c>
      <c r="E155" s="9">
        <v>553.52</v>
      </c>
      <c r="F155" s="9">
        <v>962.64</v>
      </c>
    </row>
    <row r="156" spans="1:6">
      <c r="A156" s="20">
        <v>52887</v>
      </c>
      <c r="B156" s="61" t="s">
        <v>456</v>
      </c>
      <c r="C156" s="10">
        <v>50</v>
      </c>
      <c r="D156" s="9">
        <v>481.32</v>
      </c>
      <c r="E156" s="9">
        <v>553.52</v>
      </c>
      <c r="F156" s="9">
        <v>962.64</v>
      </c>
    </row>
    <row r="157" spans="1:6">
      <c r="A157" s="20">
        <v>52890</v>
      </c>
      <c r="B157" s="61" t="s">
        <v>457</v>
      </c>
      <c r="C157" s="10">
        <v>50</v>
      </c>
      <c r="D157" s="9">
        <v>481.32</v>
      </c>
      <c r="E157" s="9">
        <v>553.52</v>
      </c>
      <c r="F157" s="9">
        <v>962.64</v>
      </c>
    </row>
    <row r="158" spans="1:6">
      <c r="A158" s="20">
        <v>52891</v>
      </c>
      <c r="B158" s="61" t="s">
        <v>230</v>
      </c>
      <c r="C158" s="10">
        <v>50</v>
      </c>
      <c r="D158" s="9">
        <v>481.32</v>
      </c>
      <c r="E158" s="9">
        <v>553.52</v>
      </c>
      <c r="F158" s="9">
        <v>962.64</v>
      </c>
    </row>
    <row r="159" spans="1:6">
      <c r="A159" s="20">
        <v>52892</v>
      </c>
      <c r="B159" s="61" t="s">
        <v>112</v>
      </c>
      <c r="C159" s="10">
        <v>50</v>
      </c>
      <c r="D159" s="9">
        <v>481.32</v>
      </c>
      <c r="E159" s="9">
        <v>553.52</v>
      </c>
      <c r="F159" s="9">
        <v>962.64</v>
      </c>
    </row>
    <row r="160" spans="1:6">
      <c r="A160" s="20">
        <v>70735</v>
      </c>
      <c r="B160" s="61" t="s">
        <v>458</v>
      </c>
      <c r="C160" s="10">
        <v>50</v>
      </c>
      <c r="D160" s="9">
        <v>481.32</v>
      </c>
      <c r="E160" s="9">
        <v>553.52</v>
      </c>
      <c r="F160" s="9">
        <v>962.64</v>
      </c>
    </row>
    <row r="161" spans="1:6">
      <c r="A161" s="20">
        <v>43211</v>
      </c>
      <c r="B161" s="61" t="s">
        <v>459</v>
      </c>
      <c r="C161" s="10">
        <v>10</v>
      </c>
      <c r="D161" s="9">
        <v>1214.124</v>
      </c>
      <c r="E161" s="9">
        <v>1396.24</v>
      </c>
      <c r="F161" s="9">
        <v>2428.25</v>
      </c>
    </row>
    <row r="162" spans="1:6">
      <c r="A162" s="20">
        <v>43216</v>
      </c>
      <c r="B162" s="61" t="s">
        <v>460</v>
      </c>
      <c r="C162" s="10">
        <v>10</v>
      </c>
      <c r="D162" s="9">
        <v>1214.124</v>
      </c>
      <c r="E162" s="9">
        <v>1396.24</v>
      </c>
      <c r="F162" s="9">
        <v>2428.25</v>
      </c>
    </row>
    <row r="163" spans="1:6">
      <c r="A163" s="20">
        <v>43219</v>
      </c>
      <c r="B163" s="61" t="s">
        <v>461</v>
      </c>
      <c r="C163" s="10">
        <v>10</v>
      </c>
      <c r="D163" s="9">
        <v>1214.124</v>
      </c>
      <c r="E163" s="9">
        <v>1396.24</v>
      </c>
      <c r="F163" s="9">
        <v>2428.25</v>
      </c>
    </row>
    <row r="164" spans="1:6">
      <c r="A164" s="20">
        <v>44539</v>
      </c>
      <c r="B164" s="61" t="s">
        <v>462</v>
      </c>
      <c r="C164" s="10">
        <v>10</v>
      </c>
      <c r="D164" s="9">
        <v>1214.124</v>
      </c>
      <c r="E164" s="9">
        <v>1396.24</v>
      </c>
      <c r="F164" s="9">
        <v>2428.25</v>
      </c>
    </row>
    <row r="165" spans="1:6">
      <c r="A165" s="20">
        <v>52826</v>
      </c>
      <c r="B165" s="61" t="s">
        <v>463</v>
      </c>
      <c r="C165" s="10">
        <v>50</v>
      </c>
      <c r="D165" s="9">
        <v>571.86</v>
      </c>
      <c r="E165" s="9">
        <v>657.64</v>
      </c>
      <c r="F165" s="9">
        <v>1143.72</v>
      </c>
    </row>
    <row r="166" spans="1:6">
      <c r="A166" s="20">
        <v>52831</v>
      </c>
      <c r="B166" s="61" t="s">
        <v>464</v>
      </c>
      <c r="C166" s="10">
        <v>50</v>
      </c>
      <c r="D166" s="9">
        <v>571.86</v>
      </c>
      <c r="E166" s="9">
        <v>657.64</v>
      </c>
      <c r="F166" s="9">
        <v>1143.72</v>
      </c>
    </row>
    <row r="167" spans="1:6">
      <c r="A167" s="20">
        <v>52836</v>
      </c>
      <c r="B167" s="61" t="s">
        <v>465</v>
      </c>
      <c r="C167" s="10">
        <v>50</v>
      </c>
      <c r="D167" s="9">
        <v>571.86</v>
      </c>
      <c r="E167" s="9">
        <v>657.64</v>
      </c>
      <c r="F167" s="9">
        <v>1143.72</v>
      </c>
    </row>
    <row r="168" spans="1:6">
      <c r="A168" s="20">
        <v>52841</v>
      </c>
      <c r="B168" s="61" t="s">
        <v>466</v>
      </c>
      <c r="C168" s="10">
        <v>50</v>
      </c>
      <c r="D168" s="9">
        <v>571.86</v>
      </c>
      <c r="E168" s="9">
        <v>657.64</v>
      </c>
      <c r="F168" s="9">
        <v>1143.72</v>
      </c>
    </row>
    <row r="169" spans="1:6">
      <c r="A169" s="20">
        <v>52846</v>
      </c>
      <c r="B169" s="61" t="s">
        <v>467</v>
      </c>
      <c r="C169" s="10">
        <v>50</v>
      </c>
      <c r="D169" s="9">
        <v>571.86</v>
      </c>
      <c r="E169" s="9">
        <v>657.64</v>
      </c>
      <c r="F169" s="9">
        <v>1143.72</v>
      </c>
    </row>
    <row r="170" spans="1:6">
      <c r="A170" s="20">
        <v>76695</v>
      </c>
      <c r="B170" s="61" t="s">
        <v>468</v>
      </c>
      <c r="C170" s="10">
        <v>50</v>
      </c>
      <c r="D170" s="9">
        <v>571.86</v>
      </c>
      <c r="E170" s="9">
        <v>657.64</v>
      </c>
      <c r="F170" s="9">
        <v>1143.72</v>
      </c>
    </row>
    <row r="171" spans="1:6">
      <c r="A171" s="20">
        <v>52854</v>
      </c>
      <c r="B171" s="61" t="s">
        <v>469</v>
      </c>
      <c r="C171" s="10">
        <v>50</v>
      </c>
      <c r="D171" s="9">
        <v>571.86</v>
      </c>
      <c r="E171" s="9">
        <v>657.64</v>
      </c>
      <c r="F171" s="9">
        <v>1143.72</v>
      </c>
    </row>
    <row r="172" spans="1:6">
      <c r="A172" s="20">
        <v>56880</v>
      </c>
      <c r="B172" s="61" t="s">
        <v>10</v>
      </c>
      <c r="C172" s="10">
        <v>50</v>
      </c>
      <c r="D172" s="9">
        <v>614.23199999999997</v>
      </c>
      <c r="E172" s="9">
        <v>706.37</v>
      </c>
      <c r="F172" s="9">
        <v>1228.46</v>
      </c>
    </row>
    <row r="173" spans="1:6">
      <c r="A173" s="20">
        <v>47587</v>
      </c>
      <c r="B173" s="61" t="s">
        <v>343</v>
      </c>
      <c r="C173" s="10">
        <v>50</v>
      </c>
      <c r="D173" s="9">
        <v>614.23199999999997</v>
      </c>
      <c r="E173" s="9">
        <v>706.37</v>
      </c>
      <c r="F173" s="9">
        <v>1228.46</v>
      </c>
    </row>
    <row r="174" spans="1:6">
      <c r="A174" s="20">
        <v>56881</v>
      </c>
      <c r="B174" s="61" t="s">
        <v>231</v>
      </c>
      <c r="C174" s="10">
        <v>50</v>
      </c>
      <c r="D174" s="9">
        <v>614.23199999999997</v>
      </c>
      <c r="E174" s="9">
        <v>706.37</v>
      </c>
      <c r="F174" s="9">
        <v>1228.46</v>
      </c>
    </row>
    <row r="175" spans="1:6">
      <c r="A175" s="20">
        <v>62145</v>
      </c>
      <c r="B175" s="61" t="s">
        <v>694</v>
      </c>
      <c r="C175" s="10">
        <v>50</v>
      </c>
      <c r="D175" s="9">
        <v>614.23199999999997</v>
      </c>
      <c r="E175" s="9">
        <v>706.37</v>
      </c>
      <c r="F175" s="9">
        <v>1228.46</v>
      </c>
    </row>
    <row r="176" spans="1:6">
      <c r="A176" s="20">
        <v>56883</v>
      </c>
      <c r="B176" s="61" t="s">
        <v>11</v>
      </c>
      <c r="C176" s="10">
        <v>50</v>
      </c>
      <c r="D176" s="9">
        <v>614.23199999999997</v>
      </c>
      <c r="E176" s="9">
        <v>706.37</v>
      </c>
      <c r="F176" s="9">
        <v>1228.46</v>
      </c>
    </row>
    <row r="177" spans="1:9">
      <c r="A177" s="20">
        <v>56884</v>
      </c>
      <c r="B177" s="61" t="s">
        <v>12</v>
      </c>
      <c r="C177" s="10">
        <v>50</v>
      </c>
      <c r="D177" s="9">
        <v>614.23199999999997</v>
      </c>
      <c r="E177" s="9">
        <v>706.37</v>
      </c>
      <c r="F177" s="9">
        <v>1228.46</v>
      </c>
    </row>
    <row r="178" spans="1:9">
      <c r="A178" s="20">
        <v>56885</v>
      </c>
      <c r="B178" s="61" t="s">
        <v>13</v>
      </c>
      <c r="C178" s="10">
        <v>50</v>
      </c>
      <c r="D178" s="9">
        <v>614.23199999999997</v>
      </c>
      <c r="E178" s="9">
        <v>706.37</v>
      </c>
      <c r="F178" s="9">
        <v>1228.46</v>
      </c>
    </row>
    <row r="179" spans="1:9">
      <c r="A179" s="20">
        <v>56886</v>
      </c>
      <c r="B179" s="61" t="s">
        <v>14</v>
      </c>
      <c r="C179" s="10">
        <v>50</v>
      </c>
      <c r="D179" s="9">
        <v>614.23199999999997</v>
      </c>
      <c r="E179" s="9">
        <v>706.37</v>
      </c>
      <c r="F179" s="9">
        <v>1228.46</v>
      </c>
    </row>
    <row r="180" spans="1:9">
      <c r="A180" s="20">
        <v>56887</v>
      </c>
      <c r="B180" s="61" t="s">
        <v>15</v>
      </c>
      <c r="C180" s="10">
        <v>50</v>
      </c>
      <c r="D180" s="9">
        <v>614.23199999999997</v>
      </c>
      <c r="E180" s="9">
        <v>706.37</v>
      </c>
      <c r="F180" s="9">
        <v>1228.46</v>
      </c>
    </row>
    <row r="181" spans="1:9">
      <c r="A181" s="20">
        <v>32912</v>
      </c>
      <c r="B181" s="61" t="s">
        <v>470</v>
      </c>
      <c r="C181" s="10">
        <v>10</v>
      </c>
      <c r="D181" s="9">
        <v>1064.124</v>
      </c>
      <c r="E181" s="9">
        <v>1223.74</v>
      </c>
      <c r="F181" s="9">
        <v>2128.25</v>
      </c>
    </row>
    <row r="182" spans="1:9">
      <c r="A182" s="20">
        <v>52908</v>
      </c>
      <c r="B182" s="61" t="s">
        <v>62</v>
      </c>
      <c r="C182" s="10">
        <v>10</v>
      </c>
      <c r="D182" s="9">
        <v>543.55983462951417</v>
      </c>
      <c r="E182" s="9">
        <v>625.09</v>
      </c>
      <c r="F182" s="9">
        <v>1087.1199999999999</v>
      </c>
      <c r="G182" s="3">
        <v>462.02399999999994</v>
      </c>
      <c r="H182" s="3">
        <v>531.33000000000004</v>
      </c>
      <c r="I182" s="118">
        <f>G182/D182-1</f>
        <v>-0.15000342084710572</v>
      </c>
    </row>
    <row r="183" spans="1:9">
      <c r="A183" s="20">
        <v>52909</v>
      </c>
      <c r="B183" s="61" t="s">
        <v>63</v>
      </c>
      <c r="C183" s="10">
        <v>10</v>
      </c>
      <c r="D183" s="9">
        <v>476.72521683887493</v>
      </c>
      <c r="E183" s="9">
        <v>548.23</v>
      </c>
      <c r="F183" s="9">
        <v>953.45</v>
      </c>
      <c r="G183" s="3">
        <v>405.21600000000001</v>
      </c>
      <c r="H183" s="3">
        <v>466</v>
      </c>
      <c r="I183" s="118">
        <f>G183/D183-1</f>
        <v>-0.15000091103434088</v>
      </c>
    </row>
    <row r="184" spans="1:9">
      <c r="A184" s="20">
        <v>20182</v>
      </c>
      <c r="B184" s="61" t="s">
        <v>46</v>
      </c>
      <c r="C184" s="10">
        <v>10</v>
      </c>
      <c r="D184" s="9">
        <v>574.596</v>
      </c>
      <c r="E184" s="9">
        <v>660.79</v>
      </c>
      <c r="F184" s="9">
        <v>1149.19</v>
      </c>
    </row>
    <row r="185" spans="1:9">
      <c r="A185" s="20">
        <v>20184</v>
      </c>
      <c r="B185" s="61" t="s">
        <v>47</v>
      </c>
      <c r="C185" s="10">
        <v>10</v>
      </c>
      <c r="D185" s="9">
        <v>574.596</v>
      </c>
      <c r="E185" s="9">
        <v>660.79</v>
      </c>
      <c r="F185" s="9">
        <v>1149.19</v>
      </c>
    </row>
    <row r="186" spans="1:9">
      <c r="A186" s="20">
        <v>20186</v>
      </c>
      <c r="B186" s="61" t="s">
        <v>48</v>
      </c>
      <c r="C186" s="10">
        <v>10</v>
      </c>
      <c r="D186" s="9">
        <v>574.596</v>
      </c>
      <c r="E186" s="9">
        <v>660.79</v>
      </c>
      <c r="F186" s="9">
        <v>1149.19</v>
      </c>
    </row>
    <row r="187" spans="1:9">
      <c r="A187" s="20">
        <v>45202</v>
      </c>
      <c r="B187" s="61" t="s">
        <v>18</v>
      </c>
      <c r="C187" s="10">
        <v>10</v>
      </c>
      <c r="D187" s="9">
        <v>574.596</v>
      </c>
      <c r="E187" s="9">
        <v>660.79</v>
      </c>
      <c r="F187" s="9">
        <v>1149.19</v>
      </c>
    </row>
    <row r="188" spans="1:9">
      <c r="A188" s="20">
        <v>52910</v>
      </c>
      <c r="B188" s="61" t="s">
        <v>232</v>
      </c>
      <c r="C188" s="10">
        <v>10</v>
      </c>
      <c r="D188" s="9">
        <v>429.92399999999998</v>
      </c>
      <c r="E188" s="9">
        <v>494.41</v>
      </c>
      <c r="F188" s="9">
        <v>859.85</v>
      </c>
    </row>
    <row r="189" spans="1:9">
      <c r="A189" s="20">
        <v>53087</v>
      </c>
      <c r="B189" s="61" t="s">
        <v>471</v>
      </c>
      <c r="C189" s="10">
        <v>10</v>
      </c>
      <c r="D189" s="9">
        <v>503.31599999999997</v>
      </c>
      <c r="E189" s="9">
        <v>578.80999999999995</v>
      </c>
      <c r="F189" s="9">
        <v>1006.63</v>
      </c>
    </row>
    <row r="190" spans="1:9">
      <c r="A190" s="20">
        <v>53093</v>
      </c>
      <c r="B190" s="61" t="s">
        <v>64</v>
      </c>
      <c r="C190" s="10">
        <v>10</v>
      </c>
      <c r="D190" s="9">
        <v>531</v>
      </c>
      <c r="E190" s="9">
        <v>610.65</v>
      </c>
      <c r="F190" s="9">
        <v>1062</v>
      </c>
    </row>
    <row r="191" spans="1:9">
      <c r="A191" s="20">
        <v>53094</v>
      </c>
      <c r="B191" s="61" t="s">
        <v>65</v>
      </c>
      <c r="C191" s="10">
        <v>10</v>
      </c>
      <c r="D191" s="9">
        <v>665.39221135681908</v>
      </c>
      <c r="E191" s="9">
        <v>765.2</v>
      </c>
      <c r="F191" s="9">
        <v>1330.78</v>
      </c>
      <c r="G191" s="3">
        <v>565.58399999999995</v>
      </c>
      <c r="H191" s="3">
        <v>650.41999999999996</v>
      </c>
      <c r="I191" s="118">
        <f>G191/D191-1</f>
        <v>-0.1499990676976779</v>
      </c>
    </row>
    <row r="192" spans="1:9">
      <c r="A192" s="20">
        <v>53095</v>
      </c>
      <c r="B192" s="61" t="s">
        <v>66</v>
      </c>
      <c r="C192" s="10">
        <v>10</v>
      </c>
      <c r="D192" s="9">
        <v>665.39221135681908</v>
      </c>
      <c r="E192" s="9">
        <v>765.2</v>
      </c>
      <c r="F192" s="9">
        <v>1330.78</v>
      </c>
      <c r="G192" s="3">
        <v>565.58399999999995</v>
      </c>
      <c r="H192" s="3">
        <v>650.41999999999996</v>
      </c>
      <c r="I192" s="118">
        <f>G192/D192-1</f>
        <v>-0.1499990676976779</v>
      </c>
    </row>
    <row r="193" spans="1:10">
      <c r="A193" s="135">
        <v>3592</v>
      </c>
      <c r="B193" s="61" t="s">
        <v>67</v>
      </c>
      <c r="C193" s="10">
        <v>10</v>
      </c>
      <c r="D193" s="9">
        <v>665.39221135681908</v>
      </c>
      <c r="E193" s="9">
        <v>765.2</v>
      </c>
      <c r="F193" s="9">
        <v>1330.78</v>
      </c>
      <c r="G193" s="3">
        <v>565.58399999999995</v>
      </c>
      <c r="H193" s="3">
        <v>650.41999999999996</v>
      </c>
      <c r="I193" s="118">
        <f>G193/D193-1</f>
        <v>-0.1499990676976779</v>
      </c>
    </row>
    <row r="194" spans="1:10">
      <c r="A194" s="20">
        <v>53107</v>
      </c>
      <c r="B194" s="61" t="s">
        <v>68</v>
      </c>
      <c r="C194" s="10">
        <v>10</v>
      </c>
      <c r="D194" s="9">
        <v>665.39221135681908</v>
      </c>
      <c r="E194" s="9">
        <v>765.2</v>
      </c>
      <c r="F194" s="9">
        <v>1330.78</v>
      </c>
      <c r="G194" s="3">
        <v>565.58399999999995</v>
      </c>
      <c r="H194" s="3">
        <v>650.41999999999996</v>
      </c>
      <c r="I194" s="118">
        <f>G194/D194-1</f>
        <v>-0.1499990676976779</v>
      </c>
    </row>
    <row r="195" spans="1:10">
      <c r="A195" s="20">
        <v>53404</v>
      </c>
      <c r="B195" s="61" t="s">
        <v>472</v>
      </c>
      <c r="C195" s="10">
        <v>10</v>
      </c>
      <c r="D195" s="9">
        <v>1649.4479999999999</v>
      </c>
      <c r="E195" s="9">
        <v>1896.87</v>
      </c>
      <c r="F195" s="9">
        <v>3298.9</v>
      </c>
    </row>
    <row r="196" spans="1:10">
      <c r="A196" s="20">
        <v>174048</v>
      </c>
      <c r="B196" s="34" t="s">
        <v>566</v>
      </c>
      <c r="C196" s="10">
        <v>10</v>
      </c>
      <c r="D196" s="9">
        <v>744.18500000000006</v>
      </c>
      <c r="E196" s="9">
        <v>855.81</v>
      </c>
      <c r="F196" s="9">
        <v>1488.37</v>
      </c>
      <c r="G196" s="3">
        <v>632.56799999999998</v>
      </c>
      <c r="H196" s="3">
        <v>727.45</v>
      </c>
      <c r="I196" s="118">
        <f>G196/D196-1</f>
        <v>-0.14998555466718633</v>
      </c>
    </row>
    <row r="197" spans="1:10">
      <c r="A197" s="20">
        <v>174051</v>
      </c>
      <c r="B197" s="34" t="s">
        <v>567</v>
      </c>
      <c r="C197" s="10">
        <v>10</v>
      </c>
      <c r="D197" s="9">
        <v>744.18500000000006</v>
      </c>
      <c r="E197" s="9">
        <v>855.81</v>
      </c>
      <c r="F197" s="9">
        <v>1488.37</v>
      </c>
      <c r="G197" s="3">
        <v>632.56799999999998</v>
      </c>
      <c r="H197" s="3">
        <v>727.45</v>
      </c>
      <c r="I197" s="118">
        <f>G197/D197-1</f>
        <v>-0.14998555466718633</v>
      </c>
    </row>
    <row r="198" spans="1:10">
      <c r="A198" s="20">
        <v>174050</v>
      </c>
      <c r="B198" s="34" t="s">
        <v>568</v>
      </c>
      <c r="C198" s="10">
        <v>10</v>
      </c>
      <c r="D198" s="9">
        <v>744.18500000000006</v>
      </c>
      <c r="E198" s="9">
        <v>855.81</v>
      </c>
      <c r="F198" s="9">
        <v>1488.37</v>
      </c>
      <c r="G198" s="3">
        <v>632.56799999999998</v>
      </c>
      <c r="H198" s="3">
        <v>727.45</v>
      </c>
      <c r="I198" s="118">
        <f>G198/D198-1</f>
        <v>-0.14998555466718633</v>
      </c>
    </row>
    <row r="199" spans="1:10">
      <c r="A199" s="20">
        <v>174049</v>
      </c>
      <c r="B199" s="34" t="s">
        <v>569</v>
      </c>
      <c r="C199" s="10">
        <v>10</v>
      </c>
      <c r="D199" s="9">
        <v>744.18500000000006</v>
      </c>
      <c r="E199" s="9">
        <v>855.81</v>
      </c>
      <c r="F199" s="9">
        <v>1488.37</v>
      </c>
      <c r="G199" s="3">
        <v>632.56799999999998</v>
      </c>
      <c r="H199" s="3">
        <v>727.45</v>
      </c>
      <c r="I199" s="118">
        <f>G199/D199-1</f>
        <v>-0.14998555466718633</v>
      </c>
    </row>
    <row r="200" spans="1:10">
      <c r="A200" s="20">
        <v>166324</v>
      </c>
      <c r="B200" s="34" t="s">
        <v>570</v>
      </c>
      <c r="C200" s="10">
        <v>10</v>
      </c>
      <c r="D200" s="9">
        <v>744.18500000000006</v>
      </c>
      <c r="E200" s="9">
        <v>855.81</v>
      </c>
      <c r="F200" s="9">
        <v>1488.37</v>
      </c>
      <c r="G200" s="3">
        <v>632.56799999999998</v>
      </c>
      <c r="H200" s="3">
        <v>727.45</v>
      </c>
      <c r="I200" s="118">
        <f>G200/D200-1</f>
        <v>-0.14998555466718633</v>
      </c>
    </row>
    <row r="201" spans="1:10">
      <c r="A201" s="20">
        <v>167041</v>
      </c>
      <c r="B201" s="34" t="s">
        <v>571</v>
      </c>
      <c r="C201" s="10">
        <v>10</v>
      </c>
      <c r="D201" s="9">
        <v>1678.26</v>
      </c>
      <c r="E201" s="9">
        <v>1930</v>
      </c>
      <c r="F201" s="9">
        <v>3356.52</v>
      </c>
    </row>
    <row r="202" spans="1:10">
      <c r="A202" s="79">
        <v>188200</v>
      </c>
      <c r="B202" s="81" t="s">
        <v>628</v>
      </c>
      <c r="C202" s="84">
        <v>10</v>
      </c>
      <c r="D202" s="80">
        <v>530.00400000000002</v>
      </c>
      <c r="E202" s="80">
        <v>609.5</v>
      </c>
      <c r="F202" s="80">
        <v>1060.01</v>
      </c>
      <c r="G202" s="115" t="s">
        <v>724</v>
      </c>
      <c r="H202" s="115"/>
      <c r="I202" s="120"/>
      <c r="J202" s="86" t="s">
        <v>532</v>
      </c>
    </row>
    <row r="203" spans="1:10">
      <c r="A203" s="79">
        <v>188197</v>
      </c>
      <c r="B203" s="81" t="s">
        <v>629</v>
      </c>
      <c r="C203" s="84">
        <v>10</v>
      </c>
      <c r="D203" s="80">
        <v>530.00400000000002</v>
      </c>
      <c r="E203" s="80">
        <v>609.5</v>
      </c>
      <c r="F203" s="80">
        <v>1060.01</v>
      </c>
      <c r="G203" s="115" t="s">
        <v>724</v>
      </c>
      <c r="H203" s="115"/>
      <c r="I203" s="120"/>
      <c r="J203" s="86" t="s">
        <v>532</v>
      </c>
    </row>
    <row r="204" spans="1:10">
      <c r="A204" s="79">
        <v>188196</v>
      </c>
      <c r="B204" s="81" t="s">
        <v>630</v>
      </c>
      <c r="C204" s="84">
        <v>10</v>
      </c>
      <c r="D204" s="80">
        <v>530.00400000000002</v>
      </c>
      <c r="E204" s="80">
        <v>609.5</v>
      </c>
      <c r="F204" s="80">
        <v>1060.01</v>
      </c>
      <c r="G204" s="115" t="s">
        <v>724</v>
      </c>
      <c r="H204" s="115"/>
      <c r="I204" s="120"/>
      <c r="J204" s="86" t="s">
        <v>532</v>
      </c>
    </row>
    <row r="205" spans="1:10">
      <c r="A205" s="79">
        <v>188194</v>
      </c>
      <c r="B205" s="81" t="s">
        <v>631</v>
      </c>
      <c r="C205" s="84">
        <v>10</v>
      </c>
      <c r="D205" s="80">
        <v>530.00400000000002</v>
      </c>
      <c r="E205" s="80">
        <v>609.5</v>
      </c>
      <c r="F205" s="80">
        <v>1060.01</v>
      </c>
      <c r="G205" s="115" t="s">
        <v>724</v>
      </c>
      <c r="H205" s="115"/>
      <c r="I205" s="120"/>
      <c r="J205" s="86" t="s">
        <v>532</v>
      </c>
    </row>
    <row r="206" spans="1:10">
      <c r="A206" s="20">
        <v>45280</v>
      </c>
      <c r="B206" s="61" t="s">
        <v>344</v>
      </c>
      <c r="C206" s="10">
        <v>10</v>
      </c>
      <c r="D206" s="9">
        <v>530.00400000000002</v>
      </c>
      <c r="E206" s="9">
        <v>609.5</v>
      </c>
      <c r="F206" s="9">
        <v>1060.01</v>
      </c>
      <c r="G206" s="3" t="s">
        <v>724</v>
      </c>
      <c r="I206" s="118"/>
      <c r="J206" s="109"/>
    </row>
    <row r="207" spans="1:10" s="74" customFormat="1">
      <c r="A207" s="79">
        <v>188543</v>
      </c>
      <c r="B207" s="81" t="s">
        <v>689</v>
      </c>
      <c r="C207" s="84">
        <v>10</v>
      </c>
      <c r="D207" s="80">
        <v>1176.9960000000001</v>
      </c>
      <c r="E207" s="80">
        <v>1353.55</v>
      </c>
      <c r="F207" s="80">
        <v>2353.9899999999998</v>
      </c>
      <c r="G207" s="115"/>
      <c r="H207" s="115"/>
      <c r="I207" s="120"/>
      <c r="J207" s="86" t="s">
        <v>532</v>
      </c>
    </row>
    <row r="208" spans="1:10">
      <c r="A208" s="20">
        <v>53122</v>
      </c>
      <c r="B208" s="61" t="s">
        <v>69</v>
      </c>
      <c r="C208" s="10">
        <v>10</v>
      </c>
      <c r="D208" s="9">
        <v>529.94399999999996</v>
      </c>
      <c r="E208" s="9">
        <v>609.44000000000005</v>
      </c>
      <c r="F208" s="9">
        <v>1059.8900000000001</v>
      </c>
    </row>
    <row r="209" spans="1:10">
      <c r="A209" s="20">
        <v>53123</v>
      </c>
      <c r="B209" s="61" t="s">
        <v>70</v>
      </c>
      <c r="C209" s="10">
        <v>10</v>
      </c>
      <c r="D209" s="9">
        <v>529.94399999999996</v>
      </c>
      <c r="E209" s="9">
        <v>609.44000000000005</v>
      </c>
      <c r="F209" s="9">
        <v>1059.8900000000001</v>
      </c>
    </row>
    <row r="210" spans="1:10">
      <c r="A210" s="20">
        <v>53124</v>
      </c>
      <c r="B210" s="61" t="s">
        <v>473</v>
      </c>
      <c r="C210" s="10">
        <v>10</v>
      </c>
      <c r="D210" s="9">
        <v>529.94399999999996</v>
      </c>
      <c r="E210" s="9">
        <v>609.44000000000005</v>
      </c>
      <c r="F210" s="9">
        <v>1059.8900000000001</v>
      </c>
    </row>
    <row r="211" spans="1:10">
      <c r="A211" s="20">
        <v>53125</v>
      </c>
      <c r="B211" s="61" t="s">
        <v>71</v>
      </c>
      <c r="C211" s="10">
        <v>10</v>
      </c>
      <c r="D211" s="9">
        <v>529.94399999999996</v>
      </c>
      <c r="E211" s="9">
        <v>609.44000000000005</v>
      </c>
      <c r="F211" s="9">
        <v>1059.8900000000001</v>
      </c>
    </row>
    <row r="212" spans="1:10">
      <c r="A212" s="20">
        <v>45275</v>
      </c>
      <c r="B212" s="61" t="s">
        <v>345</v>
      </c>
      <c r="C212" s="10">
        <v>10</v>
      </c>
      <c r="D212" s="9">
        <v>529.94399999999996</v>
      </c>
      <c r="E212" s="9">
        <v>609.44000000000005</v>
      </c>
      <c r="F212" s="9">
        <v>1059.8900000000001</v>
      </c>
    </row>
    <row r="213" spans="1:10" s="74" customFormat="1">
      <c r="A213" s="20">
        <v>53407</v>
      </c>
      <c r="B213" s="34" t="s">
        <v>474</v>
      </c>
      <c r="C213" s="10">
        <v>10</v>
      </c>
      <c r="D213" s="9">
        <v>1176.9960000000001</v>
      </c>
      <c r="E213" s="9">
        <v>1353.55</v>
      </c>
      <c r="F213" s="9">
        <v>2353.9899999999998</v>
      </c>
      <c r="G213" s="3"/>
      <c r="H213" s="3"/>
      <c r="I213" s="3"/>
      <c r="J213" s="109"/>
    </row>
    <row r="214" spans="1:10">
      <c r="A214" s="20">
        <v>53063</v>
      </c>
      <c r="B214" s="61" t="s">
        <v>475</v>
      </c>
      <c r="C214" s="10">
        <v>10</v>
      </c>
      <c r="D214" s="9">
        <v>540.23399817928441</v>
      </c>
      <c r="E214" s="9">
        <v>621.27</v>
      </c>
      <c r="F214" s="9">
        <v>1080.47</v>
      </c>
      <c r="G214" s="3">
        <v>486.20400000000001</v>
      </c>
      <c r="H214" s="3">
        <v>559.13</v>
      </c>
      <c r="I214" s="118">
        <f>G214/D214-1</f>
        <v>-0.10001221389504955</v>
      </c>
    </row>
    <row r="215" spans="1:10">
      <c r="A215" s="20">
        <v>53305</v>
      </c>
      <c r="B215" s="61" t="s">
        <v>60</v>
      </c>
      <c r="C215" s="10">
        <v>10</v>
      </c>
      <c r="D215" s="9">
        <v>540.23399817928441</v>
      </c>
      <c r="E215" s="9">
        <v>621.27</v>
      </c>
      <c r="F215" s="9">
        <v>1080.47</v>
      </c>
      <c r="G215" s="3">
        <v>486.20400000000001</v>
      </c>
      <c r="H215" s="3">
        <v>559.13</v>
      </c>
      <c r="I215" s="118">
        <f>G215/D215-1</f>
        <v>-0.10001221389504955</v>
      </c>
    </row>
    <row r="216" spans="1:10">
      <c r="A216" s="20">
        <v>53306</v>
      </c>
      <c r="B216" s="61" t="s">
        <v>61</v>
      </c>
      <c r="C216" s="10">
        <v>10</v>
      </c>
      <c r="D216" s="9">
        <v>540.23399817928441</v>
      </c>
      <c r="E216" s="9">
        <v>621.27</v>
      </c>
      <c r="F216" s="9">
        <v>1080.47</v>
      </c>
      <c r="G216" s="3">
        <v>486.20400000000001</v>
      </c>
      <c r="H216" s="3">
        <v>559.13</v>
      </c>
      <c r="I216" s="118">
        <f>G216/D216-1</f>
        <v>-0.10001221389504955</v>
      </c>
    </row>
    <row r="217" spans="1:10">
      <c r="A217" s="20">
        <v>53307</v>
      </c>
      <c r="B217" s="61" t="s">
        <v>167</v>
      </c>
      <c r="C217" s="10">
        <v>10</v>
      </c>
      <c r="D217" s="9">
        <v>540.23399817928441</v>
      </c>
      <c r="E217" s="9">
        <v>621.27</v>
      </c>
      <c r="F217" s="9">
        <v>1080.47</v>
      </c>
      <c r="G217" s="3">
        <v>486.20400000000001</v>
      </c>
      <c r="H217" s="3">
        <v>559.13</v>
      </c>
      <c r="I217" s="118">
        <f>G217/D217-1</f>
        <v>-0.10001221389504955</v>
      </c>
    </row>
    <row r="218" spans="1:10">
      <c r="A218" s="20">
        <v>45270</v>
      </c>
      <c r="B218" s="61" t="s">
        <v>476</v>
      </c>
      <c r="C218" s="10">
        <v>10</v>
      </c>
      <c r="D218" s="9">
        <v>540.23399817928441</v>
      </c>
      <c r="E218" s="9">
        <v>621.27</v>
      </c>
      <c r="F218" s="9">
        <v>1080.47</v>
      </c>
      <c r="G218" s="3">
        <v>486.20400000000001</v>
      </c>
      <c r="H218" s="3">
        <v>559.13</v>
      </c>
      <c r="I218" s="118">
        <f>G218/D218-1</f>
        <v>-0.10001221389504955</v>
      </c>
    </row>
    <row r="219" spans="1:10" s="74" customFormat="1">
      <c r="A219" s="20">
        <v>53408</v>
      </c>
      <c r="B219" s="61" t="s">
        <v>477</v>
      </c>
      <c r="C219" s="10">
        <v>10</v>
      </c>
      <c r="D219" s="9">
        <v>984.39599999999996</v>
      </c>
      <c r="E219" s="9">
        <v>1132.06</v>
      </c>
      <c r="F219" s="9">
        <v>1968.79</v>
      </c>
      <c r="G219" s="3"/>
      <c r="H219" s="3"/>
      <c r="I219" s="3"/>
      <c r="J219" s="109"/>
    </row>
    <row r="220" spans="1:10">
      <c r="A220" s="82">
        <v>35034</v>
      </c>
      <c r="B220" s="83" t="s">
        <v>126</v>
      </c>
      <c r="C220" s="85">
        <v>10</v>
      </c>
      <c r="D220" s="83">
        <v>397.61281878260877</v>
      </c>
      <c r="E220" s="83">
        <v>457.25</v>
      </c>
      <c r="F220" s="83">
        <v>795.23</v>
      </c>
      <c r="G220" s="3">
        <v>357.85199999999998</v>
      </c>
      <c r="H220" s="3">
        <v>411.53</v>
      </c>
      <c r="I220" s="122">
        <f>G220/D220-1</f>
        <v>-9.9998835310054934E-2</v>
      </c>
      <c r="J220" s="87" t="s">
        <v>595</v>
      </c>
    </row>
    <row r="221" spans="1:10">
      <c r="A221" s="82">
        <v>35080</v>
      </c>
      <c r="B221" s="83" t="s">
        <v>127</v>
      </c>
      <c r="C221" s="85">
        <v>10</v>
      </c>
      <c r="D221" s="83">
        <v>397.61281878260877</v>
      </c>
      <c r="E221" s="83">
        <v>457.25</v>
      </c>
      <c r="F221" s="83">
        <v>795.23</v>
      </c>
      <c r="G221" s="3">
        <v>357.85199999999998</v>
      </c>
      <c r="H221" s="3">
        <v>411.53</v>
      </c>
      <c r="I221" s="122">
        <f>G221/D221-1</f>
        <v>-9.9998835310054934E-2</v>
      </c>
      <c r="J221" s="87" t="s">
        <v>595</v>
      </c>
    </row>
    <row r="222" spans="1:10">
      <c r="A222" s="82">
        <v>35086</v>
      </c>
      <c r="B222" s="83" t="s">
        <v>33</v>
      </c>
      <c r="C222" s="85">
        <v>10</v>
      </c>
      <c r="D222" s="83">
        <v>397.61281878260877</v>
      </c>
      <c r="E222" s="83">
        <v>457.25</v>
      </c>
      <c r="F222" s="83">
        <v>795.23</v>
      </c>
      <c r="G222" s="3">
        <v>357.85199999999998</v>
      </c>
      <c r="H222" s="3">
        <v>411.53</v>
      </c>
      <c r="I222" s="122">
        <f>G222/D222-1</f>
        <v>-9.9998835310054934E-2</v>
      </c>
      <c r="J222" s="87" t="s">
        <v>595</v>
      </c>
    </row>
    <row r="223" spans="1:10">
      <c r="A223" s="82">
        <v>45197</v>
      </c>
      <c r="B223" s="83" t="s">
        <v>17</v>
      </c>
      <c r="C223" s="85">
        <v>10</v>
      </c>
      <c r="D223" s="83">
        <v>397.61281878260877</v>
      </c>
      <c r="E223" s="83">
        <v>457.25</v>
      </c>
      <c r="F223" s="83">
        <v>795.23</v>
      </c>
      <c r="G223" s="3">
        <v>357.85199999999998</v>
      </c>
      <c r="H223" s="3">
        <v>411.53</v>
      </c>
      <c r="I223" s="122">
        <f>G223/D223-1</f>
        <v>-9.9998835310054934E-2</v>
      </c>
      <c r="J223" s="87" t="s">
        <v>595</v>
      </c>
    </row>
    <row r="224" spans="1:10">
      <c r="A224" s="20">
        <v>65747</v>
      </c>
      <c r="B224" s="61" t="s">
        <v>478</v>
      </c>
      <c r="C224" s="10">
        <v>50</v>
      </c>
      <c r="D224" s="9">
        <v>473.54399999999998</v>
      </c>
      <c r="E224" s="9">
        <v>544.58000000000004</v>
      </c>
      <c r="F224" s="9">
        <v>947.09</v>
      </c>
    </row>
    <row r="225" spans="1:10">
      <c r="A225" s="20">
        <v>65754</v>
      </c>
      <c r="B225" s="61" t="s">
        <v>517</v>
      </c>
      <c r="C225" s="10">
        <v>10</v>
      </c>
      <c r="D225" s="9">
        <v>201.96</v>
      </c>
      <c r="E225" s="9">
        <v>232.25</v>
      </c>
      <c r="F225" s="9">
        <v>403.92</v>
      </c>
    </row>
    <row r="226" spans="1:10">
      <c r="A226" s="20">
        <v>141436</v>
      </c>
      <c r="B226" s="61" t="s">
        <v>351</v>
      </c>
      <c r="C226" s="10">
        <v>10</v>
      </c>
      <c r="D226" s="9">
        <v>609.73199999999997</v>
      </c>
      <c r="E226" s="9">
        <v>701.19</v>
      </c>
      <c r="F226" s="9">
        <v>1219.46</v>
      </c>
    </row>
    <row r="227" spans="1:10">
      <c r="A227" s="20">
        <v>53557</v>
      </c>
      <c r="B227" s="61" t="s">
        <v>233</v>
      </c>
      <c r="C227" s="10">
        <v>10</v>
      </c>
      <c r="D227" s="9">
        <v>411.26400000000001</v>
      </c>
      <c r="E227" s="9">
        <v>472.95</v>
      </c>
      <c r="F227" s="9">
        <v>822.53</v>
      </c>
    </row>
    <row r="228" spans="1:10">
      <c r="A228" s="20">
        <v>53559</v>
      </c>
      <c r="B228" s="61" t="s">
        <v>479</v>
      </c>
      <c r="C228" s="10">
        <v>10</v>
      </c>
      <c r="D228" s="9">
        <v>411.26400000000001</v>
      </c>
      <c r="E228" s="9">
        <v>472.95</v>
      </c>
      <c r="F228" s="9">
        <v>822.53</v>
      </c>
    </row>
    <row r="229" spans="1:10">
      <c r="A229" s="20">
        <v>53560</v>
      </c>
      <c r="B229" s="61" t="s">
        <v>234</v>
      </c>
      <c r="C229" s="10">
        <v>10</v>
      </c>
      <c r="D229" s="9">
        <v>411.26400000000001</v>
      </c>
      <c r="E229" s="9">
        <v>472.95</v>
      </c>
      <c r="F229" s="9">
        <v>822.53</v>
      </c>
    </row>
    <row r="230" spans="1:10">
      <c r="A230" s="20">
        <v>53564</v>
      </c>
      <c r="B230" s="61" t="s">
        <v>235</v>
      </c>
      <c r="C230" s="10">
        <v>10</v>
      </c>
      <c r="D230" s="9">
        <v>411.26400000000001</v>
      </c>
      <c r="E230" s="9">
        <v>472.95</v>
      </c>
      <c r="F230" s="9">
        <v>822.53</v>
      </c>
    </row>
    <row r="231" spans="1:10">
      <c r="A231" s="20">
        <v>53565</v>
      </c>
      <c r="B231" s="61" t="s">
        <v>236</v>
      </c>
      <c r="C231" s="10">
        <v>10</v>
      </c>
      <c r="D231" s="9">
        <v>411.26400000000001</v>
      </c>
      <c r="E231" s="9">
        <v>472.95</v>
      </c>
      <c r="F231" s="9">
        <v>822.53</v>
      </c>
    </row>
    <row r="232" spans="1:10">
      <c r="A232" s="20">
        <v>54186</v>
      </c>
      <c r="B232" s="61" t="s">
        <v>480</v>
      </c>
      <c r="C232" s="10">
        <v>10</v>
      </c>
      <c r="D232" s="9">
        <v>411.26400000000001</v>
      </c>
      <c r="E232" s="9">
        <v>472.95</v>
      </c>
      <c r="F232" s="9">
        <v>822.53</v>
      </c>
    </row>
    <row r="233" spans="1:10">
      <c r="A233" s="20">
        <v>54190</v>
      </c>
      <c r="B233" s="61" t="s">
        <v>481</v>
      </c>
      <c r="C233" s="10">
        <v>10</v>
      </c>
      <c r="D233" s="9">
        <v>411.26400000000001</v>
      </c>
      <c r="E233" s="9">
        <v>472.95</v>
      </c>
      <c r="F233" s="9">
        <v>822.53</v>
      </c>
    </row>
    <row r="234" spans="1:10">
      <c r="A234" s="20">
        <v>54194</v>
      </c>
      <c r="B234" s="61" t="s">
        <v>482</v>
      </c>
      <c r="C234" s="10">
        <v>10</v>
      </c>
      <c r="D234" s="9">
        <v>411.26400000000001</v>
      </c>
      <c r="E234" s="9">
        <v>472.95</v>
      </c>
      <c r="F234" s="9">
        <v>822.53</v>
      </c>
    </row>
    <row r="235" spans="1:10">
      <c r="A235" s="20">
        <v>53577</v>
      </c>
      <c r="B235" s="61" t="s">
        <v>237</v>
      </c>
      <c r="C235" s="10">
        <v>10</v>
      </c>
      <c r="D235" s="9">
        <v>411.26400000000001</v>
      </c>
      <c r="E235" s="9">
        <v>472.95</v>
      </c>
      <c r="F235" s="9">
        <v>822.53</v>
      </c>
    </row>
    <row r="236" spans="1:10">
      <c r="A236" s="20">
        <v>55408</v>
      </c>
      <c r="B236" s="61" t="s">
        <v>285</v>
      </c>
      <c r="C236" s="10">
        <v>10</v>
      </c>
      <c r="D236" s="9">
        <v>411.26400000000001</v>
      </c>
      <c r="E236" s="9">
        <v>472.95</v>
      </c>
      <c r="F236" s="9">
        <v>822.53</v>
      </c>
    </row>
    <row r="237" spans="1:10">
      <c r="A237" s="20">
        <v>55409</v>
      </c>
      <c r="B237" s="61" t="s">
        <v>238</v>
      </c>
      <c r="C237" s="10">
        <v>10</v>
      </c>
      <c r="D237" s="9">
        <v>411.26400000000001</v>
      </c>
      <c r="E237" s="9">
        <v>472.95</v>
      </c>
      <c r="F237" s="9">
        <v>822.53</v>
      </c>
    </row>
    <row r="238" spans="1:10">
      <c r="A238" s="79">
        <v>1000784</v>
      </c>
      <c r="B238" s="80" t="s">
        <v>750</v>
      </c>
      <c r="C238" s="84">
        <v>1</v>
      </c>
      <c r="D238" s="80">
        <v>900</v>
      </c>
      <c r="E238" s="80">
        <v>1035</v>
      </c>
      <c r="F238" s="80">
        <v>1800</v>
      </c>
      <c r="G238" s="115"/>
      <c r="H238" s="115"/>
      <c r="I238" s="115"/>
      <c r="J238" s="86" t="s">
        <v>532</v>
      </c>
    </row>
    <row r="239" spans="1:10">
      <c r="A239" s="20"/>
      <c r="B239" s="63" t="s">
        <v>370</v>
      </c>
      <c r="C239" s="10" t="s">
        <v>611</v>
      </c>
      <c r="D239" s="9" t="s">
        <v>611</v>
      </c>
      <c r="E239" s="9" t="s">
        <v>611</v>
      </c>
      <c r="F239" s="9" t="s">
        <v>611</v>
      </c>
    </row>
    <row r="240" spans="1:10">
      <c r="A240" s="20">
        <v>163188</v>
      </c>
      <c r="B240" s="34" t="s">
        <v>664</v>
      </c>
      <c r="C240" s="10">
        <v>10</v>
      </c>
      <c r="D240" s="9">
        <v>210</v>
      </c>
      <c r="E240" s="9">
        <v>255</v>
      </c>
      <c r="F240" s="9">
        <v>420</v>
      </c>
      <c r="G240" s="3" t="s">
        <v>724</v>
      </c>
      <c r="I240" s="119"/>
    </row>
    <row r="241" spans="1:10">
      <c r="A241" s="20">
        <v>163189</v>
      </c>
      <c r="B241" s="34" t="s">
        <v>665</v>
      </c>
      <c r="C241" s="10">
        <v>10</v>
      </c>
      <c r="D241" s="9">
        <v>210</v>
      </c>
      <c r="E241" s="9">
        <v>255</v>
      </c>
      <c r="F241" s="9">
        <v>420</v>
      </c>
      <c r="G241" s="3" t="s">
        <v>724</v>
      </c>
      <c r="I241" s="119"/>
    </row>
    <row r="242" spans="1:10" ht="12.75" customHeight="1">
      <c r="A242" s="20">
        <v>163190</v>
      </c>
      <c r="B242" s="34" t="s">
        <v>666</v>
      </c>
      <c r="C242" s="10">
        <v>10</v>
      </c>
      <c r="D242" s="9">
        <v>210</v>
      </c>
      <c r="E242" s="9">
        <v>255</v>
      </c>
      <c r="F242" s="9">
        <v>420</v>
      </c>
      <c r="G242" s="3" t="s">
        <v>724</v>
      </c>
      <c r="I242" s="119"/>
    </row>
    <row r="243" spans="1:10">
      <c r="A243" s="20">
        <v>163187</v>
      </c>
      <c r="B243" s="34" t="s">
        <v>667</v>
      </c>
      <c r="C243" s="10">
        <v>10</v>
      </c>
      <c r="D243" s="9">
        <v>210</v>
      </c>
      <c r="E243" s="9">
        <v>255</v>
      </c>
      <c r="F243" s="9">
        <v>420</v>
      </c>
      <c r="G243" s="3" t="s">
        <v>724</v>
      </c>
      <c r="I243" s="119"/>
    </row>
    <row r="244" spans="1:10">
      <c r="A244" s="20">
        <v>163186</v>
      </c>
      <c r="B244" s="34" t="s">
        <v>668</v>
      </c>
      <c r="C244" s="10">
        <v>10</v>
      </c>
      <c r="D244" s="9">
        <v>210</v>
      </c>
      <c r="E244" s="9">
        <v>255</v>
      </c>
      <c r="F244" s="9">
        <v>420</v>
      </c>
      <c r="G244" s="3" t="s">
        <v>724</v>
      </c>
      <c r="I244" s="119"/>
    </row>
    <row r="245" spans="1:10">
      <c r="A245" s="20">
        <v>163183</v>
      </c>
      <c r="B245" s="34" t="s">
        <v>688</v>
      </c>
      <c r="C245" s="10">
        <v>10</v>
      </c>
      <c r="D245" s="9">
        <v>210</v>
      </c>
      <c r="E245" s="9">
        <v>255</v>
      </c>
      <c r="F245" s="9">
        <v>420</v>
      </c>
      <c r="G245" s="3" t="s">
        <v>724</v>
      </c>
      <c r="I245" s="119"/>
    </row>
    <row r="246" spans="1:10">
      <c r="A246" s="20">
        <v>163185</v>
      </c>
      <c r="B246" s="34" t="s">
        <v>669</v>
      </c>
      <c r="C246" s="10">
        <v>10</v>
      </c>
      <c r="D246" s="9">
        <v>210</v>
      </c>
      <c r="E246" s="9">
        <v>255</v>
      </c>
      <c r="F246" s="9">
        <v>420</v>
      </c>
      <c r="G246" s="3" t="s">
        <v>724</v>
      </c>
      <c r="I246" s="119"/>
    </row>
    <row r="247" spans="1:10">
      <c r="A247" s="20">
        <v>163182</v>
      </c>
      <c r="B247" s="34" t="s">
        <v>670</v>
      </c>
      <c r="C247" s="10">
        <v>10</v>
      </c>
      <c r="D247" s="9">
        <v>210</v>
      </c>
      <c r="E247" s="9">
        <v>255</v>
      </c>
      <c r="F247" s="9">
        <v>420</v>
      </c>
      <c r="G247" s="3" t="s">
        <v>724</v>
      </c>
      <c r="I247" s="119"/>
    </row>
    <row r="248" spans="1:10">
      <c r="A248" s="20">
        <v>163184</v>
      </c>
      <c r="B248" s="34" t="s">
        <v>671</v>
      </c>
      <c r="C248" s="10">
        <v>10</v>
      </c>
      <c r="D248" s="9">
        <v>210</v>
      </c>
      <c r="E248" s="9">
        <v>255</v>
      </c>
      <c r="F248" s="9">
        <v>420</v>
      </c>
      <c r="G248" s="3" t="s">
        <v>724</v>
      </c>
      <c r="I248" s="119"/>
    </row>
    <row r="249" spans="1:10">
      <c r="A249" s="79">
        <v>191408</v>
      </c>
      <c r="B249" s="81" t="s">
        <v>672</v>
      </c>
      <c r="C249" s="84">
        <v>10</v>
      </c>
      <c r="D249" s="80">
        <v>210</v>
      </c>
      <c r="E249" s="80">
        <v>255</v>
      </c>
      <c r="F249" s="80">
        <v>420</v>
      </c>
      <c r="G249" s="115" t="s">
        <v>724</v>
      </c>
      <c r="H249" s="115"/>
      <c r="I249" s="121"/>
      <c r="J249" s="86" t="s">
        <v>532</v>
      </c>
    </row>
    <row r="250" spans="1:10">
      <c r="A250" s="79">
        <v>191409</v>
      </c>
      <c r="B250" s="81" t="s">
        <v>673</v>
      </c>
      <c r="C250" s="84">
        <v>10</v>
      </c>
      <c r="D250" s="80">
        <v>210</v>
      </c>
      <c r="E250" s="80">
        <v>255</v>
      </c>
      <c r="F250" s="80">
        <v>420</v>
      </c>
      <c r="G250" s="115" t="s">
        <v>724</v>
      </c>
      <c r="H250" s="115"/>
      <c r="I250" s="121"/>
      <c r="J250" s="86" t="s">
        <v>532</v>
      </c>
    </row>
    <row r="251" spans="1:10">
      <c r="A251" s="79">
        <v>198961</v>
      </c>
      <c r="B251" s="81" t="s">
        <v>685</v>
      </c>
      <c r="C251" s="84">
        <v>10</v>
      </c>
      <c r="D251" s="80">
        <v>210</v>
      </c>
      <c r="E251" s="80">
        <v>255</v>
      </c>
      <c r="F251" s="80">
        <v>420</v>
      </c>
      <c r="G251" s="115" t="s">
        <v>724</v>
      </c>
      <c r="H251" s="115"/>
      <c r="I251" s="121"/>
      <c r="J251" s="86" t="s">
        <v>532</v>
      </c>
    </row>
    <row r="252" spans="1:10">
      <c r="A252" s="79">
        <v>198962</v>
      </c>
      <c r="B252" s="81" t="s">
        <v>686</v>
      </c>
      <c r="C252" s="84">
        <v>10</v>
      </c>
      <c r="D252" s="80">
        <v>210</v>
      </c>
      <c r="E252" s="80">
        <v>255</v>
      </c>
      <c r="F252" s="80">
        <v>420</v>
      </c>
      <c r="G252" s="115" t="s">
        <v>724</v>
      </c>
      <c r="H252" s="115"/>
      <c r="I252" s="121"/>
      <c r="J252" s="86" t="s">
        <v>532</v>
      </c>
    </row>
    <row r="253" spans="1:10">
      <c r="A253" s="20">
        <v>158907</v>
      </c>
      <c r="B253" s="34" t="s">
        <v>674</v>
      </c>
      <c r="C253" s="10">
        <v>10</v>
      </c>
      <c r="D253" s="9">
        <v>210</v>
      </c>
      <c r="E253" s="9">
        <v>255</v>
      </c>
      <c r="F253" s="9">
        <v>420</v>
      </c>
      <c r="G253" s="3" t="s">
        <v>724</v>
      </c>
      <c r="H253" s="96"/>
      <c r="I253" s="127"/>
      <c r="J253" s="109"/>
    </row>
    <row r="254" spans="1:10">
      <c r="A254" s="20">
        <v>158826</v>
      </c>
      <c r="B254" s="34" t="s">
        <v>675</v>
      </c>
      <c r="C254" s="10">
        <v>10</v>
      </c>
      <c r="D254" s="9">
        <v>210</v>
      </c>
      <c r="E254" s="9">
        <v>255</v>
      </c>
      <c r="F254" s="9">
        <v>420</v>
      </c>
      <c r="G254" s="3" t="s">
        <v>724</v>
      </c>
      <c r="H254" s="96"/>
      <c r="I254" s="127"/>
      <c r="J254" s="109"/>
    </row>
    <row r="255" spans="1:10">
      <c r="A255" s="20">
        <v>158824</v>
      </c>
      <c r="B255" s="34" t="s">
        <v>676</v>
      </c>
      <c r="C255" s="10">
        <v>10</v>
      </c>
      <c r="D255" s="9">
        <v>210</v>
      </c>
      <c r="E255" s="9">
        <v>255</v>
      </c>
      <c r="F255" s="9">
        <v>420</v>
      </c>
      <c r="G255" s="3" t="s">
        <v>724</v>
      </c>
      <c r="H255" s="96"/>
      <c r="I255" s="127"/>
      <c r="J255" s="109"/>
    </row>
    <row r="256" spans="1:10">
      <c r="A256" s="20"/>
      <c r="B256" s="63" t="s">
        <v>376</v>
      </c>
      <c r="C256" s="10" t="s">
        <v>611</v>
      </c>
      <c r="D256" s="9" t="s">
        <v>611</v>
      </c>
      <c r="E256" s="9" t="s">
        <v>611</v>
      </c>
      <c r="F256" s="9" t="s">
        <v>611</v>
      </c>
    </row>
    <row r="257" spans="1:6">
      <c r="A257" s="20">
        <v>148738</v>
      </c>
      <c r="B257" s="61" t="s">
        <v>377</v>
      </c>
      <c r="C257" s="10">
        <v>10</v>
      </c>
      <c r="D257" s="9">
        <v>278.09999999999997</v>
      </c>
      <c r="E257" s="9">
        <v>319.82</v>
      </c>
      <c r="F257" s="9">
        <v>556.20000000000005</v>
      </c>
    </row>
    <row r="258" spans="1:6">
      <c r="A258" s="20">
        <v>148740</v>
      </c>
      <c r="B258" s="61" t="s">
        <v>378</v>
      </c>
      <c r="C258" s="10">
        <v>10</v>
      </c>
      <c r="D258" s="9">
        <v>278.09999999999997</v>
      </c>
      <c r="E258" s="9">
        <v>319.82</v>
      </c>
      <c r="F258" s="9">
        <v>556.20000000000005</v>
      </c>
    </row>
    <row r="259" spans="1:6">
      <c r="A259" s="20">
        <v>148848</v>
      </c>
      <c r="B259" s="61" t="s">
        <v>379</v>
      </c>
      <c r="C259" s="10">
        <v>10</v>
      </c>
      <c r="D259" s="9">
        <v>278.09999999999997</v>
      </c>
      <c r="E259" s="9">
        <v>319.82</v>
      </c>
      <c r="F259" s="9">
        <v>556.20000000000005</v>
      </c>
    </row>
    <row r="260" spans="1:6">
      <c r="A260" s="20">
        <v>148841</v>
      </c>
      <c r="B260" s="61" t="s">
        <v>380</v>
      </c>
      <c r="C260" s="10">
        <v>10</v>
      </c>
      <c r="D260" s="9">
        <v>278.09999999999997</v>
      </c>
      <c r="E260" s="9">
        <v>319.82</v>
      </c>
      <c r="F260" s="9">
        <v>556.20000000000005</v>
      </c>
    </row>
    <row r="261" spans="1:6">
      <c r="A261" s="20">
        <v>148736</v>
      </c>
      <c r="B261" s="61" t="s">
        <v>381</v>
      </c>
      <c r="C261" s="10">
        <v>10</v>
      </c>
      <c r="D261" s="9">
        <v>278.09999999999997</v>
      </c>
      <c r="E261" s="9">
        <v>319.82</v>
      </c>
      <c r="F261" s="9">
        <v>556.20000000000005</v>
      </c>
    </row>
    <row r="262" spans="1:6">
      <c r="A262" s="20">
        <v>148734</v>
      </c>
      <c r="B262" s="61" t="s">
        <v>382</v>
      </c>
      <c r="C262" s="10">
        <v>10</v>
      </c>
      <c r="D262" s="9">
        <v>278.09999999999997</v>
      </c>
      <c r="E262" s="9">
        <v>319.82</v>
      </c>
      <c r="F262" s="9">
        <v>556.20000000000005</v>
      </c>
    </row>
    <row r="263" spans="1:6">
      <c r="A263" s="20">
        <v>148998</v>
      </c>
      <c r="B263" s="61" t="s">
        <v>383</v>
      </c>
      <c r="C263" s="10">
        <v>10</v>
      </c>
      <c r="D263" s="9">
        <v>357.56400000000002</v>
      </c>
      <c r="E263" s="9">
        <v>411.2</v>
      </c>
      <c r="F263" s="9">
        <v>715.13</v>
      </c>
    </row>
    <row r="264" spans="1:6">
      <c r="A264" s="20">
        <v>149169</v>
      </c>
      <c r="B264" s="61" t="s">
        <v>384</v>
      </c>
      <c r="C264" s="10">
        <v>10</v>
      </c>
      <c r="D264" s="9">
        <v>357.56400000000002</v>
      </c>
      <c r="E264" s="9">
        <v>411.2</v>
      </c>
      <c r="F264" s="9">
        <v>715.13</v>
      </c>
    </row>
    <row r="265" spans="1:6">
      <c r="A265" s="20">
        <v>149205</v>
      </c>
      <c r="B265" s="61" t="s">
        <v>385</v>
      </c>
      <c r="C265" s="10">
        <v>10</v>
      </c>
      <c r="D265" s="9">
        <v>357.56400000000002</v>
      </c>
      <c r="E265" s="9">
        <v>411.2</v>
      </c>
      <c r="F265" s="9">
        <v>715.13</v>
      </c>
    </row>
    <row r="266" spans="1:6">
      <c r="A266" s="20">
        <v>149201</v>
      </c>
      <c r="B266" s="61" t="s">
        <v>386</v>
      </c>
      <c r="C266" s="10">
        <v>10</v>
      </c>
      <c r="D266" s="9">
        <v>357.56400000000002</v>
      </c>
      <c r="E266" s="9">
        <v>411.2</v>
      </c>
      <c r="F266" s="9">
        <v>715.13</v>
      </c>
    </row>
    <row r="267" spans="1:6">
      <c r="A267" s="20">
        <v>148921</v>
      </c>
      <c r="B267" s="61" t="s">
        <v>387</v>
      </c>
      <c r="C267" s="10">
        <v>10</v>
      </c>
      <c r="D267" s="9">
        <v>357.56400000000002</v>
      </c>
      <c r="E267" s="9">
        <v>411.2</v>
      </c>
      <c r="F267" s="9">
        <v>715.13</v>
      </c>
    </row>
    <row r="268" spans="1:6">
      <c r="A268" s="20">
        <v>149197</v>
      </c>
      <c r="B268" s="61" t="s">
        <v>388</v>
      </c>
      <c r="C268" s="10">
        <v>10</v>
      </c>
      <c r="D268" s="9">
        <v>334.16400000000004</v>
      </c>
      <c r="E268" s="9">
        <v>384.29</v>
      </c>
      <c r="F268" s="9">
        <v>668.33</v>
      </c>
    </row>
    <row r="269" spans="1:6">
      <c r="A269" s="20">
        <v>148881</v>
      </c>
      <c r="B269" s="61" t="s">
        <v>389</v>
      </c>
      <c r="C269" s="10">
        <v>10</v>
      </c>
      <c r="D269" s="9">
        <v>357.56400000000002</v>
      </c>
      <c r="E269" s="9">
        <v>411.2</v>
      </c>
      <c r="F269" s="9">
        <v>715.13</v>
      </c>
    </row>
    <row r="270" spans="1:6" ht="12.75" customHeight="1">
      <c r="A270" s="20">
        <v>148875</v>
      </c>
      <c r="B270" s="61" t="s">
        <v>390</v>
      </c>
      <c r="C270" s="10">
        <v>10</v>
      </c>
      <c r="D270" s="9">
        <v>2320.62</v>
      </c>
      <c r="E270" s="9">
        <v>2668.71</v>
      </c>
      <c r="F270" s="9">
        <v>4641.24</v>
      </c>
    </row>
    <row r="271" spans="1:6">
      <c r="A271" s="28"/>
      <c r="B271" s="63" t="s">
        <v>142</v>
      </c>
      <c r="C271" s="10" t="s">
        <v>611</v>
      </c>
      <c r="D271" s="9" t="s">
        <v>611</v>
      </c>
      <c r="E271" s="9" t="s">
        <v>611</v>
      </c>
      <c r="F271" s="9" t="s">
        <v>611</v>
      </c>
    </row>
    <row r="272" spans="1:6">
      <c r="A272" s="20">
        <v>34699</v>
      </c>
      <c r="B272" s="61" t="s">
        <v>123</v>
      </c>
      <c r="C272" s="10">
        <v>10</v>
      </c>
      <c r="D272" s="9">
        <v>702.3359999999999</v>
      </c>
      <c r="E272" s="9">
        <v>807.69</v>
      </c>
      <c r="F272" s="9">
        <v>1404.67</v>
      </c>
    </row>
    <row r="273" spans="1:6">
      <c r="A273" s="20">
        <v>34701</v>
      </c>
      <c r="B273" s="61" t="s">
        <v>124</v>
      </c>
      <c r="C273" s="10">
        <v>10</v>
      </c>
      <c r="D273" s="9">
        <v>702.3359999999999</v>
      </c>
      <c r="E273" s="9">
        <v>807.69</v>
      </c>
      <c r="F273" s="9">
        <v>1404.67</v>
      </c>
    </row>
    <row r="274" spans="1:6">
      <c r="A274" s="20">
        <v>34703</v>
      </c>
      <c r="B274" s="61" t="s">
        <v>125</v>
      </c>
      <c r="C274" s="10">
        <v>10</v>
      </c>
      <c r="D274" s="9">
        <v>702.3359999999999</v>
      </c>
      <c r="E274" s="9">
        <v>807.69</v>
      </c>
      <c r="F274" s="9">
        <v>1404.67</v>
      </c>
    </row>
    <row r="275" spans="1:6">
      <c r="A275" s="20">
        <v>34822</v>
      </c>
      <c r="B275" s="61" t="s">
        <v>99</v>
      </c>
      <c r="C275" s="10">
        <v>10</v>
      </c>
      <c r="D275" s="9">
        <v>551.20799999999997</v>
      </c>
      <c r="E275" s="9">
        <v>633.89</v>
      </c>
      <c r="F275" s="9">
        <v>1102.42</v>
      </c>
    </row>
    <row r="276" spans="1:6">
      <c r="A276" s="20">
        <v>34824</v>
      </c>
      <c r="B276" s="61" t="s">
        <v>32</v>
      </c>
      <c r="C276" s="10">
        <v>10</v>
      </c>
      <c r="D276" s="9">
        <v>551.20799999999997</v>
      </c>
      <c r="E276" s="9">
        <v>633.89</v>
      </c>
      <c r="F276" s="9">
        <v>1102.42</v>
      </c>
    </row>
    <row r="277" spans="1:6">
      <c r="A277" s="20">
        <v>19986</v>
      </c>
      <c r="B277" s="61" t="s">
        <v>116</v>
      </c>
      <c r="C277" s="10">
        <v>10</v>
      </c>
      <c r="D277" s="9">
        <v>516.12</v>
      </c>
      <c r="E277" s="9">
        <v>593.54</v>
      </c>
      <c r="F277" s="9">
        <v>1032.24</v>
      </c>
    </row>
    <row r="278" spans="1:6">
      <c r="A278" s="20">
        <v>19988</v>
      </c>
      <c r="B278" s="61" t="s">
        <v>117</v>
      </c>
      <c r="C278" s="10">
        <v>10</v>
      </c>
      <c r="D278" s="9">
        <v>516.12</v>
      </c>
      <c r="E278" s="9">
        <v>593.54</v>
      </c>
      <c r="F278" s="9">
        <v>1032.24</v>
      </c>
    </row>
    <row r="279" spans="1:6">
      <c r="A279" s="20">
        <v>20000</v>
      </c>
      <c r="B279" s="61" t="s">
        <v>118</v>
      </c>
      <c r="C279" s="10">
        <v>10</v>
      </c>
      <c r="D279" s="9">
        <v>516.12</v>
      </c>
      <c r="E279" s="9">
        <v>593.54</v>
      </c>
      <c r="F279" s="9">
        <v>1032.24</v>
      </c>
    </row>
    <row r="280" spans="1:6">
      <c r="A280" s="20">
        <v>20003</v>
      </c>
      <c r="B280" s="61" t="s">
        <v>119</v>
      </c>
      <c r="C280" s="10">
        <v>10</v>
      </c>
      <c r="D280" s="9">
        <v>516.12</v>
      </c>
      <c r="E280" s="9">
        <v>593.54</v>
      </c>
      <c r="F280" s="9">
        <v>1032.24</v>
      </c>
    </row>
    <row r="281" spans="1:6">
      <c r="A281" s="20">
        <v>53447</v>
      </c>
      <c r="B281" s="61" t="s">
        <v>0</v>
      </c>
      <c r="C281" s="10">
        <v>10</v>
      </c>
      <c r="D281" s="9">
        <v>419.28</v>
      </c>
      <c r="E281" s="9">
        <v>482.17</v>
      </c>
      <c r="F281" s="9">
        <v>838.56</v>
      </c>
    </row>
    <row r="282" spans="1:6">
      <c r="A282" s="20">
        <v>53448</v>
      </c>
      <c r="B282" s="61" t="s">
        <v>1</v>
      </c>
      <c r="C282" s="10">
        <v>10</v>
      </c>
      <c r="D282" s="9">
        <v>419.28</v>
      </c>
      <c r="E282" s="9">
        <v>482.17</v>
      </c>
      <c r="F282" s="9">
        <v>838.56</v>
      </c>
    </row>
    <row r="283" spans="1:6">
      <c r="A283" s="20">
        <v>53449</v>
      </c>
      <c r="B283" s="61" t="s">
        <v>29</v>
      </c>
      <c r="C283" s="10">
        <v>10</v>
      </c>
      <c r="D283" s="9">
        <v>419.28</v>
      </c>
      <c r="E283" s="9">
        <v>482.17</v>
      </c>
      <c r="F283" s="9">
        <v>838.56</v>
      </c>
    </row>
    <row r="284" spans="1:6">
      <c r="A284" s="20">
        <v>53450</v>
      </c>
      <c r="B284" s="61" t="s">
        <v>30</v>
      </c>
      <c r="C284" s="10">
        <v>10</v>
      </c>
      <c r="D284" s="9">
        <v>419.28</v>
      </c>
      <c r="E284" s="9">
        <v>482.17</v>
      </c>
      <c r="F284" s="9">
        <v>838.56</v>
      </c>
    </row>
    <row r="285" spans="1:6">
      <c r="A285" s="28"/>
      <c r="B285" s="63" t="s">
        <v>4</v>
      </c>
      <c r="C285" s="10" t="s">
        <v>611</v>
      </c>
      <c r="D285" s="9" t="s">
        <v>611</v>
      </c>
      <c r="E285" s="9" t="s">
        <v>611</v>
      </c>
      <c r="F285" s="9" t="s">
        <v>611</v>
      </c>
    </row>
    <row r="286" spans="1:6">
      <c r="A286" s="20">
        <v>78350</v>
      </c>
      <c r="B286" s="61" t="s">
        <v>282</v>
      </c>
      <c r="C286" s="10">
        <v>10</v>
      </c>
      <c r="D286" s="9">
        <v>298.16399999999999</v>
      </c>
      <c r="E286" s="9">
        <v>342.89</v>
      </c>
      <c r="F286" s="9">
        <v>596.33000000000004</v>
      </c>
    </row>
    <row r="287" spans="1:6">
      <c r="A287" s="20">
        <v>54112</v>
      </c>
      <c r="B287" s="61" t="s">
        <v>483</v>
      </c>
      <c r="C287" s="10">
        <v>10</v>
      </c>
      <c r="D287" s="9">
        <v>460.04399999999998</v>
      </c>
      <c r="E287" s="9">
        <v>529.04999999999995</v>
      </c>
      <c r="F287" s="9">
        <v>920.09</v>
      </c>
    </row>
    <row r="288" spans="1:6">
      <c r="A288" s="20">
        <v>78471</v>
      </c>
      <c r="B288" s="61" t="s">
        <v>484</v>
      </c>
      <c r="C288" s="10">
        <v>50</v>
      </c>
      <c r="D288" s="9">
        <v>298.16399999999999</v>
      </c>
      <c r="E288" s="9">
        <v>342.89</v>
      </c>
      <c r="F288" s="9">
        <v>596.33000000000004</v>
      </c>
    </row>
    <row r="289" spans="1:6">
      <c r="A289" s="20">
        <v>54178</v>
      </c>
      <c r="B289" s="61" t="s">
        <v>485</v>
      </c>
      <c r="C289" s="10">
        <v>50</v>
      </c>
      <c r="D289" s="9">
        <v>298.16399999999999</v>
      </c>
      <c r="E289" s="9">
        <v>342.89</v>
      </c>
      <c r="F289" s="9">
        <v>596.33000000000004</v>
      </c>
    </row>
    <row r="290" spans="1:6">
      <c r="A290" s="20">
        <v>54171</v>
      </c>
      <c r="B290" s="61" t="s">
        <v>486</v>
      </c>
      <c r="C290" s="10">
        <v>50</v>
      </c>
      <c r="D290" s="9">
        <v>298.16399999999999</v>
      </c>
      <c r="E290" s="9">
        <v>342.89</v>
      </c>
      <c r="F290" s="9">
        <v>596.33000000000004</v>
      </c>
    </row>
    <row r="291" spans="1:6">
      <c r="A291" s="20">
        <v>54241</v>
      </c>
      <c r="B291" s="61" t="s">
        <v>283</v>
      </c>
      <c r="C291" s="10">
        <v>50</v>
      </c>
      <c r="D291" s="9">
        <v>409.03199999999998</v>
      </c>
      <c r="E291" s="9">
        <v>470.39</v>
      </c>
      <c r="F291" s="9">
        <v>818.06</v>
      </c>
    </row>
    <row r="292" spans="1:6">
      <c r="A292" s="20">
        <v>87069</v>
      </c>
      <c r="B292" s="61" t="s">
        <v>284</v>
      </c>
      <c r="C292" s="10">
        <v>50</v>
      </c>
      <c r="D292" s="9">
        <v>1482.0719999999999</v>
      </c>
      <c r="E292" s="9">
        <v>1704.38</v>
      </c>
      <c r="F292" s="9">
        <v>2964.14</v>
      </c>
    </row>
    <row r="293" spans="1:6">
      <c r="A293" s="20">
        <v>54798</v>
      </c>
      <c r="B293" s="61" t="s">
        <v>72</v>
      </c>
      <c r="C293" s="10">
        <v>10</v>
      </c>
      <c r="D293" s="9">
        <v>476.62799999999999</v>
      </c>
      <c r="E293" s="9">
        <v>548.12</v>
      </c>
      <c r="F293" s="9">
        <v>953.26</v>
      </c>
    </row>
    <row r="294" spans="1:6">
      <c r="A294" s="20">
        <v>54805</v>
      </c>
      <c r="B294" s="61" t="s">
        <v>73</v>
      </c>
      <c r="C294" s="10">
        <v>10</v>
      </c>
      <c r="D294" s="9">
        <v>491.06400000000002</v>
      </c>
      <c r="E294" s="9">
        <v>564.72</v>
      </c>
      <c r="F294" s="9">
        <v>982.13</v>
      </c>
    </row>
    <row r="295" spans="1:6">
      <c r="A295" s="20">
        <v>86109</v>
      </c>
      <c r="B295" s="61" t="s">
        <v>144</v>
      </c>
      <c r="C295" s="10">
        <v>10</v>
      </c>
      <c r="D295" s="9">
        <v>713.83199999999999</v>
      </c>
      <c r="E295" s="9">
        <v>820.91</v>
      </c>
      <c r="F295" s="9">
        <v>1427.66</v>
      </c>
    </row>
    <row r="296" spans="1:6">
      <c r="A296" s="20">
        <v>54818</v>
      </c>
      <c r="B296" s="61" t="s">
        <v>100</v>
      </c>
      <c r="C296" s="10">
        <v>10</v>
      </c>
      <c r="D296" s="9">
        <v>162.28800000000001</v>
      </c>
      <c r="E296" s="9">
        <v>186.63</v>
      </c>
      <c r="F296" s="9">
        <v>324.58</v>
      </c>
    </row>
    <row r="297" spans="1:6">
      <c r="A297" s="20">
        <v>54835</v>
      </c>
      <c r="B297" s="61" t="s">
        <v>74</v>
      </c>
      <c r="C297" s="10">
        <v>10</v>
      </c>
      <c r="D297" s="9">
        <v>476.62799999999999</v>
      </c>
      <c r="E297" s="9">
        <v>548.12</v>
      </c>
      <c r="F297" s="9">
        <v>953.26</v>
      </c>
    </row>
    <row r="298" spans="1:6">
      <c r="A298" s="20">
        <v>54844</v>
      </c>
      <c r="B298" s="61" t="s">
        <v>75</v>
      </c>
      <c r="C298" s="10">
        <v>10</v>
      </c>
      <c r="D298" s="9">
        <v>491.06400000000002</v>
      </c>
      <c r="E298" s="9">
        <v>564.72</v>
      </c>
      <c r="F298" s="9">
        <v>982.13</v>
      </c>
    </row>
    <row r="299" spans="1:6">
      <c r="A299" s="20">
        <v>86110</v>
      </c>
      <c r="B299" s="61" t="s">
        <v>145</v>
      </c>
      <c r="C299" s="10">
        <v>10</v>
      </c>
      <c r="D299" s="9">
        <v>713.83199999999999</v>
      </c>
      <c r="E299" s="9">
        <v>820.91</v>
      </c>
      <c r="F299" s="9">
        <v>1427.66</v>
      </c>
    </row>
    <row r="300" spans="1:6">
      <c r="A300" s="20">
        <v>54877</v>
      </c>
      <c r="B300" s="61" t="s">
        <v>34</v>
      </c>
      <c r="C300" s="10">
        <v>10</v>
      </c>
      <c r="D300" s="9">
        <v>475.12799999999999</v>
      </c>
      <c r="E300" s="9">
        <v>546.4</v>
      </c>
      <c r="F300" s="9">
        <v>950.26</v>
      </c>
    </row>
    <row r="301" spans="1:6">
      <c r="A301" s="20">
        <v>54886</v>
      </c>
      <c r="B301" s="61" t="s">
        <v>35</v>
      </c>
      <c r="C301" s="10">
        <v>10</v>
      </c>
      <c r="D301" s="9">
        <v>576.4079999999999</v>
      </c>
      <c r="E301" s="9">
        <v>662.87</v>
      </c>
      <c r="F301" s="9">
        <v>1152.82</v>
      </c>
    </row>
    <row r="302" spans="1:6">
      <c r="A302" s="20">
        <v>86111</v>
      </c>
      <c r="B302" s="61" t="s">
        <v>146</v>
      </c>
      <c r="C302" s="10">
        <v>10</v>
      </c>
      <c r="D302" s="9">
        <v>733.8359999999999</v>
      </c>
      <c r="E302" s="9">
        <v>843.91</v>
      </c>
      <c r="F302" s="9">
        <v>1467.67</v>
      </c>
    </row>
    <row r="303" spans="1:6">
      <c r="A303" s="20">
        <v>54928</v>
      </c>
      <c r="B303" s="61" t="s">
        <v>38</v>
      </c>
      <c r="C303" s="10">
        <v>5</v>
      </c>
      <c r="D303" s="9">
        <v>1022.0159999999998</v>
      </c>
      <c r="E303" s="9">
        <v>1175.32</v>
      </c>
      <c r="F303" s="9">
        <v>2044.03</v>
      </c>
    </row>
    <row r="304" spans="1:6">
      <c r="A304" s="20">
        <v>54936</v>
      </c>
      <c r="B304" s="61" t="s">
        <v>39</v>
      </c>
      <c r="C304" s="10">
        <v>5</v>
      </c>
      <c r="D304" s="9">
        <v>271.17599999999999</v>
      </c>
      <c r="E304" s="9">
        <v>311.85000000000002</v>
      </c>
      <c r="F304" s="9">
        <v>542.35</v>
      </c>
    </row>
    <row r="305" spans="1:6">
      <c r="A305" s="20">
        <v>86112</v>
      </c>
      <c r="B305" s="61" t="s">
        <v>147</v>
      </c>
      <c r="C305" s="10">
        <v>2</v>
      </c>
      <c r="D305" s="9">
        <v>1913.2199999999998</v>
      </c>
      <c r="E305" s="9">
        <v>2200.1999999999998</v>
      </c>
      <c r="F305" s="9">
        <v>3826.44</v>
      </c>
    </row>
    <row r="306" spans="1:6">
      <c r="A306" s="20">
        <v>54958</v>
      </c>
      <c r="B306" s="61" t="s">
        <v>487</v>
      </c>
      <c r="C306" s="10">
        <v>5</v>
      </c>
      <c r="D306" s="9">
        <v>1071.8999999999999</v>
      </c>
      <c r="E306" s="9">
        <v>1232.69</v>
      </c>
      <c r="F306" s="9">
        <v>2143.8000000000002</v>
      </c>
    </row>
    <row r="307" spans="1:6">
      <c r="A307" s="20">
        <v>54966</v>
      </c>
      <c r="B307" s="61" t="s">
        <v>40</v>
      </c>
      <c r="C307" s="10">
        <v>5</v>
      </c>
      <c r="D307" s="9">
        <v>1296.8999999999999</v>
      </c>
      <c r="E307" s="9">
        <v>1491.44</v>
      </c>
      <c r="F307" s="9">
        <v>2593.8000000000002</v>
      </c>
    </row>
    <row r="308" spans="1:6">
      <c r="A308" s="20">
        <v>86113</v>
      </c>
      <c r="B308" s="61" t="s">
        <v>488</v>
      </c>
      <c r="C308" s="10">
        <v>2</v>
      </c>
      <c r="D308" s="9">
        <v>1913.2199999999998</v>
      </c>
      <c r="E308" s="9">
        <v>2200.1999999999998</v>
      </c>
      <c r="F308" s="9">
        <v>3826.44</v>
      </c>
    </row>
    <row r="309" spans="1:6">
      <c r="A309" s="20">
        <v>3724</v>
      </c>
      <c r="B309" s="61" t="s">
        <v>162</v>
      </c>
      <c r="C309" s="10">
        <v>2</v>
      </c>
      <c r="D309" s="9">
        <v>2072.3519999999999</v>
      </c>
      <c r="E309" s="9">
        <v>2383.1999999999998</v>
      </c>
      <c r="F309" s="9">
        <v>4144.7</v>
      </c>
    </row>
    <row r="310" spans="1:6" ht="12.75" customHeight="1">
      <c r="A310" s="20">
        <v>54995</v>
      </c>
      <c r="B310" s="61" t="s">
        <v>41</v>
      </c>
      <c r="C310" s="10">
        <v>2</v>
      </c>
      <c r="D310" s="9">
        <v>3320.9879999999998</v>
      </c>
      <c r="E310" s="9">
        <v>3819.14</v>
      </c>
      <c r="F310" s="9">
        <v>6641.98</v>
      </c>
    </row>
    <row r="311" spans="1:6">
      <c r="A311" s="20">
        <v>3725</v>
      </c>
      <c r="B311" s="61" t="s">
        <v>163</v>
      </c>
      <c r="C311" s="10">
        <v>2</v>
      </c>
      <c r="D311" s="9">
        <v>5082.3359999999993</v>
      </c>
      <c r="E311" s="9">
        <v>5844.69</v>
      </c>
      <c r="F311" s="9">
        <v>10164.67</v>
      </c>
    </row>
    <row r="312" spans="1:6">
      <c r="A312" s="20">
        <v>3722</v>
      </c>
      <c r="B312" s="61" t="s">
        <v>160</v>
      </c>
      <c r="C312" s="10">
        <v>2</v>
      </c>
      <c r="D312" s="9">
        <v>2753.4360000000001</v>
      </c>
      <c r="E312" s="9">
        <v>3166.45</v>
      </c>
      <c r="F312" s="9">
        <v>5506.87</v>
      </c>
    </row>
    <row r="313" spans="1:6">
      <c r="A313" s="20">
        <v>55020</v>
      </c>
      <c r="B313" s="61" t="s">
        <v>42</v>
      </c>
      <c r="C313" s="10">
        <v>2</v>
      </c>
      <c r="D313" s="9">
        <v>3320.9879999999998</v>
      </c>
      <c r="E313" s="9">
        <v>3819.14</v>
      </c>
      <c r="F313" s="9">
        <v>6641.98</v>
      </c>
    </row>
    <row r="314" spans="1:6">
      <c r="A314" s="20">
        <v>3721</v>
      </c>
      <c r="B314" s="61" t="s">
        <v>159</v>
      </c>
      <c r="C314" s="10">
        <v>1</v>
      </c>
      <c r="D314" s="9">
        <v>5082.3359999999993</v>
      </c>
      <c r="E314" s="9">
        <v>5844.69</v>
      </c>
      <c r="F314" s="9">
        <v>10164.67</v>
      </c>
    </row>
    <row r="315" spans="1:6">
      <c r="A315" s="20">
        <v>55037</v>
      </c>
      <c r="B315" s="61" t="s">
        <v>43</v>
      </c>
      <c r="C315" s="10">
        <v>2</v>
      </c>
      <c r="D315" s="9">
        <v>2894.232</v>
      </c>
      <c r="E315" s="9">
        <v>3328.37</v>
      </c>
      <c r="F315" s="9">
        <v>5788.46</v>
      </c>
    </row>
    <row r="316" spans="1:6">
      <c r="A316" s="20">
        <v>55043</v>
      </c>
      <c r="B316" s="61" t="s">
        <v>44</v>
      </c>
      <c r="C316" s="10">
        <v>2</v>
      </c>
      <c r="D316" s="9">
        <v>3486.1320000000001</v>
      </c>
      <c r="E316" s="9">
        <v>4009.05</v>
      </c>
      <c r="F316" s="9">
        <v>6972.26</v>
      </c>
    </row>
    <row r="317" spans="1:6">
      <c r="A317" s="20">
        <v>3720</v>
      </c>
      <c r="B317" s="61" t="s">
        <v>158</v>
      </c>
      <c r="C317" s="10">
        <v>2</v>
      </c>
      <c r="D317" s="9">
        <v>5381.6639999999998</v>
      </c>
      <c r="E317" s="9">
        <v>6188.91</v>
      </c>
      <c r="F317" s="9">
        <v>10763.33</v>
      </c>
    </row>
    <row r="318" spans="1:6">
      <c r="A318" s="20">
        <v>54814</v>
      </c>
      <c r="B318" s="61" t="s">
        <v>489</v>
      </c>
      <c r="C318" s="10">
        <v>10</v>
      </c>
      <c r="D318" s="9">
        <v>1030.9079999999999</v>
      </c>
      <c r="E318" s="9">
        <v>1185.54</v>
      </c>
      <c r="F318" s="9">
        <v>2061.8200000000002</v>
      </c>
    </row>
    <row r="319" spans="1:6">
      <c r="A319" s="20">
        <v>54857</v>
      </c>
      <c r="B319" s="61" t="s">
        <v>490</v>
      </c>
      <c r="C319" s="10">
        <v>10</v>
      </c>
      <c r="D319" s="9">
        <v>1030.9079999999999</v>
      </c>
      <c r="E319" s="9">
        <v>1185.54</v>
      </c>
      <c r="F319" s="9">
        <v>2061.8200000000002</v>
      </c>
    </row>
    <row r="320" spans="1:6">
      <c r="A320" s="20">
        <v>54862</v>
      </c>
      <c r="B320" s="61" t="s">
        <v>491</v>
      </c>
      <c r="C320" s="10">
        <v>10</v>
      </c>
      <c r="D320" s="9">
        <v>1234.788</v>
      </c>
      <c r="E320" s="9">
        <v>1420.01</v>
      </c>
      <c r="F320" s="9">
        <v>2469.58</v>
      </c>
    </row>
    <row r="321" spans="1:10">
      <c r="A321" s="20">
        <v>54900</v>
      </c>
      <c r="B321" s="61" t="s">
        <v>492</v>
      </c>
      <c r="C321" s="10">
        <v>10</v>
      </c>
      <c r="D321" s="9">
        <v>1114.0319999999999</v>
      </c>
      <c r="E321" s="9">
        <v>1281.1400000000001</v>
      </c>
      <c r="F321" s="9">
        <v>2228.06</v>
      </c>
    </row>
    <row r="322" spans="1:10">
      <c r="A322" s="20">
        <v>54905</v>
      </c>
      <c r="B322" s="61" t="s">
        <v>493</v>
      </c>
      <c r="C322" s="10">
        <v>10</v>
      </c>
      <c r="D322" s="9">
        <v>1144.896</v>
      </c>
      <c r="E322" s="9">
        <v>1316.63</v>
      </c>
      <c r="F322" s="9">
        <v>2289.79</v>
      </c>
    </row>
    <row r="323" spans="1:10">
      <c r="A323" s="20">
        <v>3723</v>
      </c>
      <c r="B323" s="61" t="s">
        <v>161</v>
      </c>
      <c r="C323" s="10">
        <v>10</v>
      </c>
      <c r="D323" s="9">
        <v>1176.9960000000001</v>
      </c>
      <c r="E323" s="9">
        <v>1353.55</v>
      </c>
      <c r="F323" s="9">
        <v>2353.9899999999998</v>
      </c>
    </row>
    <row r="324" spans="1:10">
      <c r="A324" s="20">
        <v>95043</v>
      </c>
      <c r="B324" s="61" t="s">
        <v>56</v>
      </c>
      <c r="C324" s="10">
        <v>2</v>
      </c>
      <c r="D324" s="9">
        <v>2437.5</v>
      </c>
      <c r="E324" s="9">
        <v>2803.13</v>
      </c>
      <c r="F324" s="9">
        <v>4875</v>
      </c>
    </row>
    <row r="325" spans="1:10">
      <c r="A325" s="20">
        <v>3709</v>
      </c>
      <c r="B325" s="61" t="s">
        <v>494</v>
      </c>
      <c r="C325" s="10">
        <v>1</v>
      </c>
      <c r="D325" s="9">
        <v>6531.1080000000002</v>
      </c>
      <c r="E325" s="9">
        <v>7510.77</v>
      </c>
      <c r="F325" s="9">
        <v>13062.22</v>
      </c>
    </row>
    <row r="326" spans="1:10">
      <c r="A326" s="20">
        <v>54975</v>
      </c>
      <c r="B326" s="61" t="s">
        <v>495</v>
      </c>
      <c r="C326" s="10">
        <v>2</v>
      </c>
      <c r="D326" s="9">
        <v>2257.9560000000001</v>
      </c>
      <c r="E326" s="9">
        <v>2596.65</v>
      </c>
      <c r="F326" s="9">
        <v>4515.91</v>
      </c>
    </row>
    <row r="327" spans="1:10">
      <c r="A327" s="20">
        <v>54979</v>
      </c>
      <c r="B327" s="61" t="s">
        <v>496</v>
      </c>
      <c r="C327" s="10">
        <v>2</v>
      </c>
      <c r="D327" s="9">
        <v>2457.5039999999999</v>
      </c>
      <c r="E327" s="9">
        <v>2826.13</v>
      </c>
      <c r="F327" s="9">
        <v>4915.01</v>
      </c>
    </row>
    <row r="328" spans="1:10">
      <c r="A328" s="20">
        <v>73187</v>
      </c>
      <c r="B328" s="61" t="s">
        <v>298</v>
      </c>
      <c r="C328" s="10">
        <v>1</v>
      </c>
      <c r="D328" s="9">
        <v>1474.896</v>
      </c>
      <c r="E328" s="9">
        <v>1696.13</v>
      </c>
      <c r="F328" s="9">
        <v>2949.79</v>
      </c>
    </row>
    <row r="329" spans="1:10">
      <c r="A329" s="28"/>
      <c r="B329" s="63" t="s">
        <v>253</v>
      </c>
      <c r="C329" s="10" t="s">
        <v>611</v>
      </c>
      <c r="D329" s="9" t="s">
        <v>611</v>
      </c>
      <c r="E329" s="9" t="s">
        <v>611</v>
      </c>
      <c r="F329" s="9" t="s">
        <v>611</v>
      </c>
    </row>
    <row r="330" spans="1:10" ht="12.75" customHeight="1">
      <c r="A330" s="20">
        <v>61338</v>
      </c>
      <c r="B330" s="61" t="s">
        <v>254</v>
      </c>
      <c r="C330" s="10">
        <v>50</v>
      </c>
      <c r="D330" s="9">
        <v>145.71600000000001</v>
      </c>
      <c r="E330" s="9">
        <v>167.57</v>
      </c>
      <c r="F330" s="9">
        <v>291.43</v>
      </c>
    </row>
    <row r="331" spans="1:10">
      <c r="A331" s="20">
        <v>61369</v>
      </c>
      <c r="B331" s="61" t="s">
        <v>255</v>
      </c>
      <c r="C331" s="10">
        <v>50</v>
      </c>
      <c r="D331" s="9">
        <v>170.50800000000001</v>
      </c>
      <c r="E331" s="9">
        <v>196.08</v>
      </c>
      <c r="F331" s="9">
        <v>341.02</v>
      </c>
    </row>
    <row r="332" spans="1:10">
      <c r="A332" s="20">
        <v>61397</v>
      </c>
      <c r="B332" s="61" t="s">
        <v>256</v>
      </c>
      <c r="C332" s="10">
        <v>50</v>
      </c>
      <c r="D332" s="9">
        <v>199.416</v>
      </c>
      <c r="E332" s="9">
        <v>229.33</v>
      </c>
      <c r="F332" s="9">
        <v>398.83</v>
      </c>
    </row>
    <row r="333" spans="1:10" ht="12.75" customHeight="1">
      <c r="A333" s="20">
        <v>92106</v>
      </c>
      <c r="B333" s="61" t="s">
        <v>286</v>
      </c>
      <c r="C333" s="10">
        <v>10</v>
      </c>
      <c r="D333" s="9">
        <v>244.87199999999999</v>
      </c>
      <c r="E333" s="9">
        <v>281.60000000000002</v>
      </c>
      <c r="F333" s="9">
        <v>489.74</v>
      </c>
    </row>
    <row r="334" spans="1:10">
      <c r="A334" s="20">
        <v>92123</v>
      </c>
      <c r="B334" s="61" t="s">
        <v>287</v>
      </c>
      <c r="C334" s="10">
        <v>10</v>
      </c>
      <c r="D334" s="9">
        <v>408.072</v>
      </c>
      <c r="E334" s="9">
        <v>469.28</v>
      </c>
      <c r="F334" s="9">
        <v>816.14</v>
      </c>
    </row>
    <row r="335" spans="1:10">
      <c r="A335" s="20">
        <v>90305</v>
      </c>
      <c r="B335" s="61" t="s">
        <v>268</v>
      </c>
      <c r="C335" s="10">
        <v>100</v>
      </c>
      <c r="D335" s="9">
        <v>39.995999999999995</v>
      </c>
      <c r="E335" s="9">
        <v>46</v>
      </c>
      <c r="F335" s="9">
        <v>79.989999999999995</v>
      </c>
    </row>
    <row r="336" spans="1:10">
      <c r="A336" s="20">
        <v>203234</v>
      </c>
      <c r="B336" s="61" t="s">
        <v>257</v>
      </c>
      <c r="C336" s="10">
        <v>10</v>
      </c>
      <c r="D336" s="9">
        <v>146.36129524173563</v>
      </c>
      <c r="E336" s="9">
        <v>168.32</v>
      </c>
      <c r="F336" s="9">
        <v>292.72000000000003</v>
      </c>
      <c r="G336" s="3">
        <v>117.08399999999999</v>
      </c>
      <c r="H336" s="3">
        <v>134.65</v>
      </c>
      <c r="I336" s="134">
        <f>G336/D336-1</f>
        <v>-0.20003440932508965</v>
      </c>
      <c r="J336" s="133" t="s">
        <v>723</v>
      </c>
    </row>
    <row r="337" spans="1:10">
      <c r="A337" s="31">
        <v>61427</v>
      </c>
      <c r="B337" s="61" t="s">
        <v>258</v>
      </c>
      <c r="C337" s="10">
        <v>10</v>
      </c>
      <c r="D337" s="9">
        <v>11.58</v>
      </c>
      <c r="E337" s="9">
        <v>13.32</v>
      </c>
      <c r="F337" s="9">
        <v>23.16</v>
      </c>
    </row>
    <row r="338" spans="1:10">
      <c r="A338" s="20">
        <v>203233</v>
      </c>
      <c r="B338" s="61" t="s">
        <v>259</v>
      </c>
      <c r="C338" s="10">
        <v>10</v>
      </c>
      <c r="D338" s="9">
        <v>138.84829867688515</v>
      </c>
      <c r="E338" s="9">
        <v>159.68</v>
      </c>
      <c r="F338" s="9">
        <v>277.7</v>
      </c>
      <c r="G338" s="3">
        <v>111.08399999999999</v>
      </c>
      <c r="H338" s="3">
        <v>127.75</v>
      </c>
      <c r="I338" s="134">
        <f>G338/D338-1</f>
        <v>-0.19996138909483985</v>
      </c>
      <c r="J338" s="133" t="s">
        <v>723</v>
      </c>
    </row>
    <row r="339" spans="1:10">
      <c r="A339" s="20">
        <v>92138</v>
      </c>
      <c r="B339" s="61" t="s">
        <v>288</v>
      </c>
      <c r="C339" s="10">
        <v>10</v>
      </c>
      <c r="D339" s="9">
        <v>35.064</v>
      </c>
      <c r="E339" s="9">
        <v>40.32</v>
      </c>
      <c r="F339" s="9">
        <v>70.13</v>
      </c>
    </row>
    <row r="340" spans="1:10">
      <c r="A340" s="20">
        <v>92142</v>
      </c>
      <c r="B340" s="61" t="s">
        <v>289</v>
      </c>
      <c r="C340" s="10">
        <v>10</v>
      </c>
      <c r="D340" s="9">
        <v>137.38800000000001</v>
      </c>
      <c r="E340" s="9">
        <v>158</v>
      </c>
      <c r="F340" s="9">
        <v>274.77999999999997</v>
      </c>
      <c r="G340" s="3">
        <v>109.908</v>
      </c>
      <c r="H340" s="3">
        <v>126.39</v>
      </c>
      <c r="I340" s="134">
        <f>G340/D340-1</f>
        <v>-0.2000174687745655</v>
      </c>
      <c r="J340" s="133" t="s">
        <v>723</v>
      </c>
    </row>
    <row r="341" spans="1:10">
      <c r="A341" s="20"/>
      <c r="B341" s="63" t="s">
        <v>314</v>
      </c>
      <c r="C341" s="10" t="s">
        <v>611</v>
      </c>
      <c r="D341" s="9" t="s">
        <v>611</v>
      </c>
      <c r="E341" s="9" t="s">
        <v>611</v>
      </c>
      <c r="F341" s="9" t="s">
        <v>611</v>
      </c>
    </row>
    <row r="342" spans="1:10">
      <c r="A342" s="20">
        <v>125308</v>
      </c>
      <c r="B342" s="61" t="s">
        <v>329</v>
      </c>
      <c r="C342" s="10">
        <v>10</v>
      </c>
      <c r="D342" s="9">
        <v>195</v>
      </c>
      <c r="E342" s="9">
        <v>220</v>
      </c>
      <c r="F342" s="9">
        <v>390</v>
      </c>
      <c r="G342" s="3" t="s">
        <v>724</v>
      </c>
      <c r="I342" s="119"/>
    </row>
    <row r="343" spans="1:10">
      <c r="A343" s="20">
        <v>125310</v>
      </c>
      <c r="B343" s="61" t="s">
        <v>330</v>
      </c>
      <c r="C343" s="10">
        <v>10</v>
      </c>
      <c r="D343" s="9">
        <v>195</v>
      </c>
      <c r="E343" s="9">
        <v>220</v>
      </c>
      <c r="F343" s="9">
        <v>390</v>
      </c>
      <c r="G343" s="3" t="s">
        <v>724</v>
      </c>
      <c r="I343" s="119"/>
    </row>
    <row r="344" spans="1:10">
      <c r="A344" s="20">
        <v>125311</v>
      </c>
      <c r="B344" s="61" t="s">
        <v>331</v>
      </c>
      <c r="C344" s="10">
        <v>10</v>
      </c>
      <c r="D344" s="9">
        <v>195</v>
      </c>
      <c r="E344" s="9">
        <v>220</v>
      </c>
      <c r="F344" s="9">
        <v>390</v>
      </c>
      <c r="G344" s="3" t="s">
        <v>724</v>
      </c>
      <c r="I344" s="119"/>
    </row>
    <row r="345" spans="1:10">
      <c r="A345" s="20">
        <v>125312</v>
      </c>
      <c r="B345" s="61" t="s">
        <v>332</v>
      </c>
      <c r="C345" s="10">
        <v>10</v>
      </c>
      <c r="D345" s="9">
        <v>195</v>
      </c>
      <c r="E345" s="9">
        <v>220</v>
      </c>
      <c r="F345" s="9">
        <v>390</v>
      </c>
      <c r="G345" s="3" t="s">
        <v>724</v>
      </c>
      <c r="I345" s="119"/>
    </row>
    <row r="346" spans="1:10">
      <c r="A346" s="20">
        <v>125313</v>
      </c>
      <c r="B346" s="34" t="s">
        <v>652</v>
      </c>
      <c r="C346" s="10">
        <v>10</v>
      </c>
      <c r="D346" s="9">
        <v>195</v>
      </c>
      <c r="E346" s="9">
        <v>220</v>
      </c>
      <c r="F346" s="9">
        <v>390</v>
      </c>
      <c r="G346" s="3" t="s">
        <v>724</v>
      </c>
      <c r="I346" s="119"/>
    </row>
    <row r="347" spans="1:10">
      <c r="A347" s="20">
        <v>151432</v>
      </c>
      <c r="B347" s="61" t="s">
        <v>360</v>
      </c>
      <c r="C347" s="10">
        <v>10</v>
      </c>
      <c r="D347" s="9">
        <v>195</v>
      </c>
      <c r="E347" s="9">
        <v>220</v>
      </c>
      <c r="F347" s="9">
        <v>390</v>
      </c>
      <c r="G347" s="3" t="s">
        <v>724</v>
      </c>
      <c r="I347" s="119"/>
    </row>
    <row r="348" spans="1:10">
      <c r="A348" s="20">
        <v>151433</v>
      </c>
      <c r="B348" s="61" t="s">
        <v>361</v>
      </c>
      <c r="C348" s="10">
        <v>10</v>
      </c>
      <c r="D348" s="9">
        <v>195</v>
      </c>
      <c r="E348" s="9">
        <v>220</v>
      </c>
      <c r="F348" s="9">
        <v>390</v>
      </c>
      <c r="G348" s="3" t="s">
        <v>724</v>
      </c>
      <c r="I348" s="119"/>
    </row>
    <row r="349" spans="1:10">
      <c r="A349" s="20">
        <v>151434</v>
      </c>
      <c r="B349" s="61" t="s">
        <v>362</v>
      </c>
      <c r="C349" s="10">
        <v>10</v>
      </c>
      <c r="D349" s="9">
        <v>195</v>
      </c>
      <c r="E349" s="9">
        <v>220</v>
      </c>
      <c r="F349" s="9">
        <v>390</v>
      </c>
      <c r="G349" s="3" t="s">
        <v>724</v>
      </c>
      <c r="I349" s="119"/>
    </row>
    <row r="350" spans="1:10">
      <c r="A350" s="79">
        <v>191406</v>
      </c>
      <c r="B350" s="81" t="s">
        <v>600</v>
      </c>
      <c r="C350" s="84">
        <v>10</v>
      </c>
      <c r="D350" s="80">
        <v>195</v>
      </c>
      <c r="E350" s="80">
        <v>220</v>
      </c>
      <c r="F350" s="80">
        <v>390</v>
      </c>
      <c r="G350" s="115" t="s">
        <v>724</v>
      </c>
      <c r="H350" s="115"/>
      <c r="I350" s="121"/>
      <c r="J350" s="86" t="s">
        <v>532</v>
      </c>
    </row>
    <row r="351" spans="1:10">
      <c r="A351" s="79">
        <v>191407</v>
      </c>
      <c r="B351" s="81" t="s">
        <v>601</v>
      </c>
      <c r="C351" s="84">
        <v>10</v>
      </c>
      <c r="D351" s="80">
        <v>195</v>
      </c>
      <c r="E351" s="80">
        <v>220</v>
      </c>
      <c r="F351" s="80">
        <v>390</v>
      </c>
      <c r="G351" s="115" t="s">
        <v>724</v>
      </c>
      <c r="H351" s="115"/>
      <c r="I351" s="121"/>
      <c r="J351" s="86" t="s">
        <v>532</v>
      </c>
    </row>
    <row r="352" spans="1:10">
      <c r="A352" s="79">
        <v>198958</v>
      </c>
      <c r="B352" s="81" t="s">
        <v>682</v>
      </c>
      <c r="C352" s="84">
        <v>10</v>
      </c>
      <c r="D352" s="80">
        <v>195</v>
      </c>
      <c r="E352" s="80">
        <v>220</v>
      </c>
      <c r="F352" s="80">
        <v>390</v>
      </c>
      <c r="G352" s="115" t="s">
        <v>724</v>
      </c>
      <c r="H352" s="115"/>
      <c r="I352" s="121"/>
      <c r="J352" s="86" t="s">
        <v>532</v>
      </c>
    </row>
    <row r="353" spans="1:10">
      <c r="A353" s="79">
        <v>198959</v>
      </c>
      <c r="B353" s="81" t="s">
        <v>683</v>
      </c>
      <c r="C353" s="84">
        <v>10</v>
      </c>
      <c r="D353" s="80">
        <v>195</v>
      </c>
      <c r="E353" s="80">
        <v>220</v>
      </c>
      <c r="F353" s="80">
        <v>390</v>
      </c>
      <c r="G353" s="115" t="s">
        <v>724</v>
      </c>
      <c r="H353" s="115"/>
      <c r="I353" s="121"/>
      <c r="J353" s="86" t="s">
        <v>532</v>
      </c>
    </row>
    <row r="354" spans="1:10">
      <c r="A354" s="79">
        <v>198960</v>
      </c>
      <c r="B354" s="81" t="s">
        <v>684</v>
      </c>
      <c r="C354" s="84">
        <v>10</v>
      </c>
      <c r="D354" s="80">
        <v>195</v>
      </c>
      <c r="E354" s="80">
        <v>220</v>
      </c>
      <c r="F354" s="80">
        <v>390</v>
      </c>
      <c r="G354" s="115" t="s">
        <v>724</v>
      </c>
      <c r="H354" s="115"/>
      <c r="I354" s="121"/>
      <c r="J354" s="86" t="s">
        <v>532</v>
      </c>
    </row>
    <row r="355" spans="1:10">
      <c r="A355" s="79">
        <v>178033</v>
      </c>
      <c r="B355" s="81" t="s">
        <v>596</v>
      </c>
      <c r="C355" s="84">
        <v>10</v>
      </c>
      <c r="D355" s="80">
        <v>259.89600000000002</v>
      </c>
      <c r="E355" s="80">
        <v>298.88</v>
      </c>
      <c r="F355" s="80">
        <v>519.79</v>
      </c>
      <c r="G355" s="115"/>
      <c r="H355" s="115"/>
      <c r="I355" s="115"/>
      <c r="J355" s="94" t="s">
        <v>599</v>
      </c>
    </row>
    <row r="356" spans="1:10">
      <c r="A356" s="79">
        <v>177588</v>
      </c>
      <c r="B356" s="81" t="s">
        <v>597</v>
      </c>
      <c r="C356" s="84">
        <v>10</v>
      </c>
      <c r="D356" s="80">
        <v>259.89600000000002</v>
      </c>
      <c r="E356" s="80">
        <v>298.88</v>
      </c>
      <c r="F356" s="80">
        <v>519.79</v>
      </c>
      <c r="G356" s="115"/>
      <c r="H356" s="115"/>
      <c r="I356" s="115"/>
      <c r="J356" s="94" t="s">
        <v>599</v>
      </c>
    </row>
    <row r="357" spans="1:10">
      <c r="A357" s="79">
        <v>178040</v>
      </c>
      <c r="B357" s="81" t="s">
        <v>598</v>
      </c>
      <c r="C357" s="84">
        <v>10</v>
      </c>
      <c r="D357" s="80">
        <v>259.89600000000002</v>
      </c>
      <c r="E357" s="80">
        <v>298.88</v>
      </c>
      <c r="F357" s="80">
        <v>519.79</v>
      </c>
      <c r="G357" s="115"/>
      <c r="H357" s="115"/>
      <c r="I357" s="115"/>
      <c r="J357" s="94" t="s">
        <v>599</v>
      </c>
    </row>
    <row r="358" spans="1:10">
      <c r="A358" s="20">
        <v>69667</v>
      </c>
      <c r="B358" s="61" t="s">
        <v>639</v>
      </c>
      <c r="C358" s="10">
        <v>10</v>
      </c>
      <c r="D358" s="9">
        <v>353.29200000000003</v>
      </c>
      <c r="E358" s="9">
        <v>406.29</v>
      </c>
      <c r="F358" s="9">
        <v>706.58</v>
      </c>
      <c r="J358" s="114"/>
    </row>
    <row r="359" spans="1:10">
      <c r="A359" s="20">
        <v>125414</v>
      </c>
      <c r="B359" s="61" t="s">
        <v>315</v>
      </c>
      <c r="C359" s="10">
        <v>50</v>
      </c>
      <c r="D359" s="9">
        <v>204.60413316748605</v>
      </c>
      <c r="E359" s="9">
        <v>235.29</v>
      </c>
      <c r="F359" s="9">
        <v>409.21</v>
      </c>
      <c r="G359" s="3">
        <v>173.916</v>
      </c>
      <c r="H359" s="3">
        <v>200</v>
      </c>
      <c r="I359" s="118">
        <f t="shared" ref="I359:I367" si="0">G359/D359-1</f>
        <v>-0.14998784576050173</v>
      </c>
    </row>
    <row r="360" spans="1:10">
      <c r="A360" s="20">
        <v>125416</v>
      </c>
      <c r="B360" s="61" t="s">
        <v>355</v>
      </c>
      <c r="C360" s="10">
        <v>50</v>
      </c>
      <c r="D360" s="9">
        <v>204.60413316748605</v>
      </c>
      <c r="E360" s="9">
        <v>235.29</v>
      </c>
      <c r="F360" s="9">
        <v>409.21</v>
      </c>
      <c r="G360" s="3">
        <v>173.916</v>
      </c>
      <c r="H360" s="3">
        <v>200</v>
      </c>
      <c r="I360" s="118">
        <f t="shared" si="0"/>
        <v>-0.14998784576050173</v>
      </c>
    </row>
    <row r="361" spans="1:10">
      <c r="A361" s="20">
        <v>125415</v>
      </c>
      <c r="B361" s="61" t="s">
        <v>316</v>
      </c>
      <c r="C361" s="10">
        <v>50</v>
      </c>
      <c r="D361" s="9">
        <v>204.60413316748605</v>
      </c>
      <c r="E361" s="9">
        <v>235.29</v>
      </c>
      <c r="F361" s="9">
        <v>409.21</v>
      </c>
      <c r="G361" s="3">
        <v>173.916</v>
      </c>
      <c r="H361" s="3">
        <v>200</v>
      </c>
      <c r="I361" s="118">
        <f t="shared" si="0"/>
        <v>-0.14998784576050173</v>
      </c>
    </row>
    <row r="362" spans="1:10">
      <c r="A362" s="20">
        <v>125417</v>
      </c>
      <c r="B362" s="61" t="s">
        <v>317</v>
      </c>
      <c r="C362" s="10">
        <v>50</v>
      </c>
      <c r="D362" s="9">
        <v>212.47566501241977</v>
      </c>
      <c r="E362" s="9">
        <v>244.35</v>
      </c>
      <c r="F362" s="9">
        <v>424.95</v>
      </c>
      <c r="G362" s="3">
        <v>180.6</v>
      </c>
      <c r="H362" s="3">
        <v>207.69</v>
      </c>
      <c r="I362" s="118">
        <f t="shared" si="0"/>
        <v>-0.15002030943429012</v>
      </c>
    </row>
    <row r="363" spans="1:10">
      <c r="A363" s="20">
        <v>125419</v>
      </c>
      <c r="B363" s="61" t="s">
        <v>318</v>
      </c>
      <c r="C363" s="10">
        <v>50</v>
      </c>
      <c r="D363" s="9">
        <v>212.47566501241977</v>
      </c>
      <c r="E363" s="9">
        <v>244.35</v>
      </c>
      <c r="F363" s="9">
        <v>424.95</v>
      </c>
      <c r="G363" s="3">
        <v>180.6</v>
      </c>
      <c r="H363" s="3">
        <v>207.69</v>
      </c>
      <c r="I363" s="118">
        <f t="shared" si="0"/>
        <v>-0.15002030943429012</v>
      </c>
    </row>
    <row r="364" spans="1:10">
      <c r="A364" s="20">
        <v>125418</v>
      </c>
      <c r="B364" s="61" t="s">
        <v>319</v>
      </c>
      <c r="C364" s="10">
        <v>50</v>
      </c>
      <c r="D364" s="9">
        <v>212.47566501241977</v>
      </c>
      <c r="E364" s="9">
        <v>244.35</v>
      </c>
      <c r="F364" s="9">
        <v>424.95</v>
      </c>
      <c r="G364" s="3">
        <v>180.6</v>
      </c>
      <c r="H364" s="3">
        <v>207.69</v>
      </c>
      <c r="I364" s="118">
        <f t="shared" si="0"/>
        <v>-0.15002030943429012</v>
      </c>
    </row>
    <row r="365" spans="1:10">
      <c r="A365" s="20">
        <v>158810</v>
      </c>
      <c r="B365" s="61" t="s">
        <v>397</v>
      </c>
      <c r="C365" s="10">
        <v>50</v>
      </c>
      <c r="D365" s="9">
        <v>212.47566501241977</v>
      </c>
      <c r="E365" s="9">
        <v>244.35</v>
      </c>
      <c r="F365" s="9">
        <v>424.95</v>
      </c>
      <c r="G365" s="3">
        <v>180.6</v>
      </c>
      <c r="H365" s="3">
        <v>207.69</v>
      </c>
      <c r="I365" s="118">
        <f t="shared" si="0"/>
        <v>-0.15002030943429012</v>
      </c>
    </row>
    <row r="366" spans="1:10">
      <c r="A366" s="20">
        <v>158811</v>
      </c>
      <c r="B366" s="61" t="s">
        <v>398</v>
      </c>
      <c r="C366" s="10">
        <v>50</v>
      </c>
      <c r="D366" s="9">
        <v>212.47566501241977</v>
      </c>
      <c r="E366" s="9">
        <v>244.35</v>
      </c>
      <c r="F366" s="9">
        <v>424.95</v>
      </c>
      <c r="G366" s="3">
        <v>180.6</v>
      </c>
      <c r="H366" s="3">
        <v>207.69</v>
      </c>
      <c r="I366" s="118">
        <f t="shared" si="0"/>
        <v>-0.15002030943429012</v>
      </c>
    </row>
    <row r="367" spans="1:10">
      <c r="A367" s="20">
        <v>158812</v>
      </c>
      <c r="B367" s="61" t="s">
        <v>399</v>
      </c>
      <c r="C367" s="10">
        <v>50</v>
      </c>
      <c r="D367" s="9">
        <v>212.47566501241977</v>
      </c>
      <c r="E367" s="9">
        <v>244.35</v>
      </c>
      <c r="F367" s="9">
        <v>424.95</v>
      </c>
      <c r="G367" s="3">
        <v>180.6</v>
      </c>
      <c r="H367" s="3">
        <v>207.69</v>
      </c>
      <c r="I367" s="118">
        <f t="shared" si="0"/>
        <v>-0.15002030943429012</v>
      </c>
    </row>
    <row r="368" spans="1:10">
      <c r="A368" s="79">
        <v>204712</v>
      </c>
      <c r="B368" s="81" t="s">
        <v>737</v>
      </c>
      <c r="C368" s="84">
        <v>10</v>
      </c>
      <c r="D368" s="80">
        <v>212.47566501241977</v>
      </c>
      <c r="E368" s="80">
        <v>244.35</v>
      </c>
      <c r="F368" s="80">
        <v>424.95</v>
      </c>
      <c r="G368" s="115">
        <v>180.6</v>
      </c>
      <c r="H368" s="115">
        <v>207.69</v>
      </c>
      <c r="I368" s="120">
        <f>G368/D368-1</f>
        <v>-0.15002030943429012</v>
      </c>
      <c r="J368" s="86" t="s">
        <v>532</v>
      </c>
    </row>
    <row r="369" spans="1:10">
      <c r="A369" s="79">
        <v>204713</v>
      </c>
      <c r="B369" s="81" t="s">
        <v>738</v>
      </c>
      <c r="C369" s="84">
        <v>10</v>
      </c>
      <c r="D369" s="80">
        <v>212.47566501241977</v>
      </c>
      <c r="E369" s="80">
        <v>244.35</v>
      </c>
      <c r="F369" s="80">
        <v>424.95</v>
      </c>
      <c r="G369" s="115">
        <v>180.6</v>
      </c>
      <c r="H369" s="115">
        <v>207.69</v>
      </c>
      <c r="I369" s="120">
        <f>G369/D369-1</f>
        <v>-0.15002030943429012</v>
      </c>
      <c r="J369" s="86" t="s">
        <v>532</v>
      </c>
    </row>
    <row r="370" spans="1:10">
      <c r="A370" s="79">
        <v>204714</v>
      </c>
      <c r="B370" s="81" t="s">
        <v>739</v>
      </c>
      <c r="C370" s="84">
        <v>10</v>
      </c>
      <c r="D370" s="80">
        <v>212.47566501241977</v>
      </c>
      <c r="E370" s="80">
        <v>244.35</v>
      </c>
      <c r="F370" s="80">
        <v>424.95</v>
      </c>
      <c r="G370" s="115">
        <v>180.6</v>
      </c>
      <c r="H370" s="115">
        <v>207.69</v>
      </c>
      <c r="I370" s="120">
        <f>G370/D370-1</f>
        <v>-0.15002030943429012</v>
      </c>
      <c r="J370" s="86" t="s">
        <v>532</v>
      </c>
    </row>
    <row r="371" spans="1:10">
      <c r="A371" s="79">
        <v>204715</v>
      </c>
      <c r="B371" s="81" t="s">
        <v>740</v>
      </c>
      <c r="C371" s="84">
        <v>10</v>
      </c>
      <c r="D371" s="80">
        <v>212.47566501241977</v>
      </c>
      <c r="E371" s="80">
        <v>244.35</v>
      </c>
      <c r="F371" s="80">
        <v>424.95</v>
      </c>
      <c r="G371" s="115">
        <v>180.6</v>
      </c>
      <c r="H371" s="115">
        <v>207.69</v>
      </c>
      <c r="I371" s="120">
        <f>G371/D371-1</f>
        <v>-0.15002030943429012</v>
      </c>
      <c r="J371" s="86" t="s">
        <v>532</v>
      </c>
    </row>
    <row r="372" spans="1:10">
      <c r="A372" s="20">
        <v>161486</v>
      </c>
      <c r="B372" s="61" t="s">
        <v>518</v>
      </c>
      <c r="C372" s="10">
        <v>72</v>
      </c>
      <c r="D372" s="9">
        <v>269.05200000000002</v>
      </c>
      <c r="E372" s="9">
        <v>309.41000000000003</v>
      </c>
      <c r="F372" s="9">
        <v>538.1</v>
      </c>
    </row>
    <row r="373" spans="1:10">
      <c r="A373" s="20">
        <v>161487</v>
      </c>
      <c r="B373" s="61" t="s">
        <v>519</v>
      </c>
      <c r="C373" s="10">
        <v>72</v>
      </c>
      <c r="D373" s="9">
        <v>269.05200000000002</v>
      </c>
      <c r="E373" s="9">
        <v>309.41000000000003</v>
      </c>
      <c r="F373" s="9">
        <v>538.1</v>
      </c>
    </row>
    <row r="374" spans="1:10">
      <c r="A374" s="20">
        <v>161488</v>
      </c>
      <c r="B374" s="61" t="s">
        <v>520</v>
      </c>
      <c r="C374" s="10">
        <v>72</v>
      </c>
      <c r="D374" s="9">
        <v>269.05200000000002</v>
      </c>
      <c r="E374" s="9">
        <v>309.41000000000003</v>
      </c>
      <c r="F374" s="9">
        <v>538.1</v>
      </c>
    </row>
    <row r="375" spans="1:10">
      <c r="A375" s="20">
        <v>161489</v>
      </c>
      <c r="B375" s="61" t="s">
        <v>521</v>
      </c>
      <c r="C375" s="10">
        <v>72</v>
      </c>
      <c r="D375" s="9">
        <v>269.05200000000002</v>
      </c>
      <c r="E375" s="9">
        <v>309.41000000000003</v>
      </c>
      <c r="F375" s="9">
        <v>538.1</v>
      </c>
    </row>
    <row r="376" spans="1:10">
      <c r="A376" s="20">
        <v>161490</v>
      </c>
      <c r="B376" s="61" t="s">
        <v>522</v>
      </c>
      <c r="C376" s="10">
        <v>72</v>
      </c>
      <c r="D376" s="9">
        <v>269.05200000000002</v>
      </c>
      <c r="E376" s="9">
        <v>309.41000000000003</v>
      </c>
      <c r="F376" s="9">
        <v>538.1</v>
      </c>
    </row>
    <row r="377" spans="1:10">
      <c r="A377" s="20">
        <v>161491</v>
      </c>
      <c r="B377" s="61" t="s">
        <v>523</v>
      </c>
      <c r="C377" s="10">
        <v>72</v>
      </c>
      <c r="D377" s="9">
        <v>269.05200000000002</v>
      </c>
      <c r="E377" s="9">
        <v>309.41000000000003</v>
      </c>
      <c r="F377" s="9">
        <v>538.1</v>
      </c>
    </row>
    <row r="378" spans="1:10">
      <c r="A378" s="20">
        <v>125420</v>
      </c>
      <c r="B378" s="61" t="s">
        <v>320</v>
      </c>
      <c r="C378" s="10">
        <v>50</v>
      </c>
      <c r="D378" s="9">
        <v>256.251778433065</v>
      </c>
      <c r="E378" s="9">
        <v>294.69</v>
      </c>
      <c r="F378" s="9">
        <v>512.5</v>
      </c>
      <c r="G378" s="3">
        <v>217.81199999999998</v>
      </c>
      <c r="H378" s="3">
        <v>250.48</v>
      </c>
      <c r="I378" s="118">
        <f t="shared" ref="I378:I403" si="1">G378/D378-1</f>
        <v>-0.15000785035763486</v>
      </c>
    </row>
    <row r="379" spans="1:10">
      <c r="A379" s="20">
        <v>125422</v>
      </c>
      <c r="B379" s="61" t="s">
        <v>321</v>
      </c>
      <c r="C379" s="10">
        <v>50</v>
      </c>
      <c r="D379" s="9">
        <v>256.251778433065</v>
      </c>
      <c r="E379" s="9">
        <v>294.69</v>
      </c>
      <c r="F379" s="9">
        <v>512.5</v>
      </c>
      <c r="G379" s="3">
        <v>217.81199999999998</v>
      </c>
      <c r="H379" s="3">
        <v>250.48</v>
      </c>
      <c r="I379" s="118">
        <f t="shared" si="1"/>
        <v>-0.15000785035763486</v>
      </c>
    </row>
    <row r="380" spans="1:10">
      <c r="A380" s="20">
        <v>125421</v>
      </c>
      <c r="B380" s="61" t="s">
        <v>322</v>
      </c>
      <c r="C380" s="10">
        <v>50</v>
      </c>
      <c r="D380" s="9">
        <v>256.251778433065</v>
      </c>
      <c r="E380" s="9">
        <v>294.69</v>
      </c>
      <c r="F380" s="9">
        <v>512.5</v>
      </c>
      <c r="G380" s="3">
        <v>217.81199999999998</v>
      </c>
      <c r="H380" s="3">
        <v>250.48</v>
      </c>
      <c r="I380" s="118">
        <f t="shared" si="1"/>
        <v>-0.15000785035763486</v>
      </c>
    </row>
    <row r="381" spans="1:10">
      <c r="A381" s="20">
        <v>158813</v>
      </c>
      <c r="B381" s="61" t="s">
        <v>400</v>
      </c>
      <c r="C381" s="10">
        <v>50</v>
      </c>
      <c r="D381" s="9">
        <v>256.251778433065</v>
      </c>
      <c r="E381" s="9">
        <v>294.69</v>
      </c>
      <c r="F381" s="9">
        <v>512.5</v>
      </c>
      <c r="G381" s="3">
        <v>217.81199999999998</v>
      </c>
      <c r="H381" s="3">
        <v>250.48</v>
      </c>
      <c r="I381" s="118">
        <f t="shared" si="1"/>
        <v>-0.15000785035763486</v>
      </c>
    </row>
    <row r="382" spans="1:10">
      <c r="A382" s="20">
        <v>158814</v>
      </c>
      <c r="B382" s="61" t="s">
        <v>401</v>
      </c>
      <c r="C382" s="10">
        <v>50</v>
      </c>
      <c r="D382" s="9">
        <v>256.251778433065</v>
      </c>
      <c r="E382" s="9">
        <v>294.69</v>
      </c>
      <c r="F382" s="9">
        <v>512.5</v>
      </c>
      <c r="G382" s="3">
        <v>217.81199999999998</v>
      </c>
      <c r="H382" s="3">
        <v>250.48</v>
      </c>
      <c r="I382" s="118">
        <f t="shared" si="1"/>
        <v>-0.15000785035763486</v>
      </c>
    </row>
    <row r="383" spans="1:10">
      <c r="A383" s="20">
        <v>158815</v>
      </c>
      <c r="B383" s="61" t="s">
        <v>402</v>
      </c>
      <c r="C383" s="10">
        <v>50</v>
      </c>
      <c r="D383" s="9">
        <v>256.251778433065</v>
      </c>
      <c r="E383" s="9">
        <v>294.69</v>
      </c>
      <c r="F383" s="9">
        <v>512.5</v>
      </c>
      <c r="G383" s="3">
        <v>217.81199999999998</v>
      </c>
      <c r="H383" s="3">
        <v>250.48</v>
      </c>
      <c r="I383" s="118">
        <f t="shared" si="1"/>
        <v>-0.15000785035763486</v>
      </c>
    </row>
    <row r="384" spans="1:10">
      <c r="A384" s="79">
        <v>204716</v>
      </c>
      <c r="B384" s="80" t="s">
        <v>741</v>
      </c>
      <c r="C384" s="84">
        <v>10</v>
      </c>
      <c r="D384" s="80">
        <v>256.251778433065</v>
      </c>
      <c r="E384" s="80">
        <v>294.69</v>
      </c>
      <c r="F384" s="80">
        <v>512.5</v>
      </c>
      <c r="G384" s="115">
        <v>217.81199999999998</v>
      </c>
      <c r="H384" s="115">
        <v>250.48</v>
      </c>
      <c r="I384" s="120">
        <f>G384/D384-1</f>
        <v>-0.15000785035763486</v>
      </c>
      <c r="J384" s="86" t="s">
        <v>532</v>
      </c>
    </row>
    <row r="385" spans="1:10">
      <c r="A385" s="79">
        <v>204717</v>
      </c>
      <c r="B385" s="80" t="s">
        <v>742</v>
      </c>
      <c r="C385" s="84">
        <v>10</v>
      </c>
      <c r="D385" s="80">
        <v>256.251778433065</v>
      </c>
      <c r="E385" s="80">
        <v>294.69</v>
      </c>
      <c r="F385" s="80">
        <v>512.5</v>
      </c>
      <c r="G385" s="115">
        <v>217.81199999999998</v>
      </c>
      <c r="H385" s="115">
        <v>250.48</v>
      </c>
      <c r="I385" s="120">
        <f>G385/D385-1</f>
        <v>-0.15000785035763486</v>
      </c>
      <c r="J385" s="86" t="s">
        <v>532</v>
      </c>
    </row>
    <row r="386" spans="1:10">
      <c r="A386" s="79">
        <v>204718</v>
      </c>
      <c r="B386" s="80" t="s">
        <v>743</v>
      </c>
      <c r="C386" s="84">
        <v>10</v>
      </c>
      <c r="D386" s="80">
        <v>256.251778433065</v>
      </c>
      <c r="E386" s="80">
        <v>294.69</v>
      </c>
      <c r="F386" s="80">
        <v>512.5</v>
      </c>
      <c r="G386" s="115">
        <v>217.81199999999998</v>
      </c>
      <c r="H386" s="115">
        <v>250.48</v>
      </c>
      <c r="I386" s="120">
        <f>G386/D386-1</f>
        <v>-0.15000785035763486</v>
      </c>
      <c r="J386" s="86" t="s">
        <v>532</v>
      </c>
    </row>
    <row r="387" spans="1:10">
      <c r="A387" s="79">
        <v>204719</v>
      </c>
      <c r="B387" s="80" t="s">
        <v>744</v>
      </c>
      <c r="C387" s="84">
        <v>10</v>
      </c>
      <c r="D387" s="80">
        <v>256.251778433065</v>
      </c>
      <c r="E387" s="80">
        <v>294.69</v>
      </c>
      <c r="F387" s="80">
        <v>512.5</v>
      </c>
      <c r="G387" s="115">
        <v>217.81199999999998</v>
      </c>
      <c r="H387" s="115">
        <v>250.48</v>
      </c>
      <c r="I387" s="120">
        <f>G387/D387-1</f>
        <v>-0.15000785035763486</v>
      </c>
      <c r="J387" s="86" t="s">
        <v>532</v>
      </c>
    </row>
    <row r="388" spans="1:10">
      <c r="A388" s="20">
        <v>125423</v>
      </c>
      <c r="B388" s="61" t="s">
        <v>323</v>
      </c>
      <c r="C388" s="10">
        <v>10</v>
      </c>
      <c r="D388" s="9">
        <v>295.9807363296643</v>
      </c>
      <c r="E388" s="9">
        <v>340.38</v>
      </c>
      <c r="F388" s="9">
        <v>591.96</v>
      </c>
      <c r="G388" s="3">
        <v>251.57999999999998</v>
      </c>
      <c r="H388" s="3">
        <v>289.32</v>
      </c>
      <c r="I388" s="118">
        <f t="shared" si="1"/>
        <v>-0.15001225039257493</v>
      </c>
    </row>
    <row r="389" spans="1:10">
      <c r="A389" s="20">
        <v>125425</v>
      </c>
      <c r="B389" s="61" t="s">
        <v>324</v>
      </c>
      <c r="C389" s="10">
        <v>50</v>
      </c>
      <c r="D389" s="9">
        <v>295.9807363296643</v>
      </c>
      <c r="E389" s="9">
        <v>340.38</v>
      </c>
      <c r="F389" s="9">
        <v>591.96</v>
      </c>
      <c r="G389" s="3">
        <v>251.57999999999998</v>
      </c>
      <c r="H389" s="3">
        <v>289.32</v>
      </c>
      <c r="I389" s="118">
        <f t="shared" si="1"/>
        <v>-0.15001225039257493</v>
      </c>
    </row>
    <row r="390" spans="1:10">
      <c r="A390" s="20">
        <v>125424</v>
      </c>
      <c r="B390" s="61" t="s">
        <v>325</v>
      </c>
      <c r="C390" s="10">
        <v>10</v>
      </c>
      <c r="D390" s="9">
        <v>295.9807363296643</v>
      </c>
      <c r="E390" s="9">
        <v>340.38</v>
      </c>
      <c r="F390" s="9">
        <v>591.96</v>
      </c>
      <c r="G390" s="3">
        <v>251.57999999999998</v>
      </c>
      <c r="H390" s="3">
        <v>289.32</v>
      </c>
      <c r="I390" s="118">
        <f t="shared" si="1"/>
        <v>-0.15001225039257493</v>
      </c>
    </row>
    <row r="391" spans="1:10" ht="12.75" customHeight="1">
      <c r="A391" s="20">
        <v>158816</v>
      </c>
      <c r="B391" s="61" t="s">
        <v>403</v>
      </c>
      <c r="C391" s="10">
        <v>50</v>
      </c>
      <c r="D391" s="9">
        <v>295.9807363296643</v>
      </c>
      <c r="E391" s="9">
        <v>340.38</v>
      </c>
      <c r="F391" s="9">
        <v>591.96</v>
      </c>
      <c r="G391" s="3">
        <v>251.57999999999998</v>
      </c>
      <c r="H391" s="3">
        <v>289.32</v>
      </c>
      <c r="I391" s="118">
        <f t="shared" si="1"/>
        <v>-0.15001225039257493</v>
      </c>
    </row>
    <row r="392" spans="1:10">
      <c r="A392" s="20">
        <v>158817</v>
      </c>
      <c r="B392" s="61" t="s">
        <v>404</v>
      </c>
      <c r="C392" s="10">
        <v>50</v>
      </c>
      <c r="D392" s="9">
        <v>295.9807363296643</v>
      </c>
      <c r="E392" s="9">
        <v>340.38</v>
      </c>
      <c r="F392" s="9">
        <v>591.96</v>
      </c>
      <c r="G392" s="3">
        <v>251.57999999999998</v>
      </c>
      <c r="H392" s="3">
        <v>289.32</v>
      </c>
      <c r="I392" s="118">
        <f t="shared" si="1"/>
        <v>-0.15001225039257493</v>
      </c>
    </row>
    <row r="393" spans="1:10">
      <c r="A393" s="20">
        <v>158818</v>
      </c>
      <c r="B393" s="61" t="s">
        <v>405</v>
      </c>
      <c r="C393" s="10">
        <v>50</v>
      </c>
      <c r="D393" s="9">
        <v>295.9807363296643</v>
      </c>
      <c r="E393" s="9">
        <v>340.38</v>
      </c>
      <c r="F393" s="9">
        <v>591.96</v>
      </c>
      <c r="G393" s="3">
        <v>251.57999999999998</v>
      </c>
      <c r="H393" s="3">
        <v>289.32</v>
      </c>
      <c r="I393" s="118">
        <f t="shared" si="1"/>
        <v>-0.15001225039257493</v>
      </c>
    </row>
    <row r="394" spans="1:10">
      <c r="A394" s="79">
        <v>204720</v>
      </c>
      <c r="B394" s="80" t="s">
        <v>745</v>
      </c>
      <c r="C394" s="84">
        <v>10</v>
      </c>
      <c r="D394" s="80">
        <v>295.9807363296643</v>
      </c>
      <c r="E394" s="80">
        <v>340.38</v>
      </c>
      <c r="F394" s="80">
        <v>591.96</v>
      </c>
      <c r="G394" s="115">
        <v>251.57999999999998</v>
      </c>
      <c r="H394" s="115">
        <v>289.32</v>
      </c>
      <c r="I394" s="120">
        <f>G394/D394-1</f>
        <v>-0.15001225039257493</v>
      </c>
      <c r="J394" s="86" t="s">
        <v>532</v>
      </c>
    </row>
    <row r="395" spans="1:10">
      <c r="A395" s="79">
        <v>204721</v>
      </c>
      <c r="B395" s="80" t="s">
        <v>746</v>
      </c>
      <c r="C395" s="84">
        <v>10</v>
      </c>
      <c r="D395" s="80">
        <v>295.9807363296643</v>
      </c>
      <c r="E395" s="80">
        <v>340.38</v>
      </c>
      <c r="F395" s="80">
        <v>591.96</v>
      </c>
      <c r="G395" s="115">
        <v>251.57999999999998</v>
      </c>
      <c r="H395" s="115">
        <v>289.32</v>
      </c>
      <c r="I395" s="120">
        <f>G395/D395-1</f>
        <v>-0.15001225039257493</v>
      </c>
      <c r="J395" s="86" t="s">
        <v>532</v>
      </c>
    </row>
    <row r="396" spans="1:10">
      <c r="A396" s="79">
        <v>204722</v>
      </c>
      <c r="B396" s="80" t="s">
        <v>747</v>
      </c>
      <c r="C396" s="84">
        <v>10</v>
      </c>
      <c r="D396" s="80">
        <v>295.9807363296643</v>
      </c>
      <c r="E396" s="80">
        <v>340.38</v>
      </c>
      <c r="F396" s="80">
        <v>591.96</v>
      </c>
      <c r="G396" s="115">
        <v>251.57999999999998</v>
      </c>
      <c r="H396" s="115">
        <v>289.32</v>
      </c>
      <c r="I396" s="120">
        <f>G396/D396-1</f>
        <v>-0.15001225039257493</v>
      </c>
      <c r="J396" s="86" t="s">
        <v>532</v>
      </c>
    </row>
    <row r="397" spans="1:10">
      <c r="A397" s="79">
        <v>204723</v>
      </c>
      <c r="B397" s="80" t="s">
        <v>748</v>
      </c>
      <c r="C397" s="84">
        <v>10</v>
      </c>
      <c r="D397" s="80">
        <v>295.9807363296643</v>
      </c>
      <c r="E397" s="80">
        <v>340.38</v>
      </c>
      <c r="F397" s="80">
        <v>591.96</v>
      </c>
      <c r="G397" s="115">
        <v>251.57999999999998</v>
      </c>
      <c r="H397" s="115">
        <v>289.32</v>
      </c>
      <c r="I397" s="120">
        <f>G397/D397-1</f>
        <v>-0.15001225039257493</v>
      </c>
      <c r="J397" s="86" t="s">
        <v>532</v>
      </c>
    </row>
    <row r="398" spans="1:10" ht="12.75" customHeight="1">
      <c r="A398" s="20">
        <v>125429</v>
      </c>
      <c r="B398" s="61" t="s">
        <v>326</v>
      </c>
      <c r="C398" s="10">
        <v>12</v>
      </c>
      <c r="D398" s="9">
        <v>362.15888008520318</v>
      </c>
      <c r="E398" s="9">
        <v>416.48</v>
      </c>
      <c r="F398" s="9">
        <v>724.32</v>
      </c>
      <c r="G398" s="3">
        <v>344.05199999999996</v>
      </c>
      <c r="H398" s="3">
        <v>395.66</v>
      </c>
      <c r="I398" s="118">
        <f t="shared" si="1"/>
        <v>-4.9997062286428862E-2</v>
      </c>
    </row>
    <row r="399" spans="1:10" ht="12.75" customHeight="1">
      <c r="A399" s="20">
        <v>125431</v>
      </c>
      <c r="B399" s="61" t="s">
        <v>327</v>
      </c>
      <c r="C399" s="10">
        <v>12</v>
      </c>
      <c r="D399" s="9">
        <v>362.15888008520318</v>
      </c>
      <c r="E399" s="9">
        <v>416.48</v>
      </c>
      <c r="F399" s="9">
        <v>724.32</v>
      </c>
      <c r="G399" s="3">
        <v>344.05199999999996</v>
      </c>
      <c r="H399" s="3">
        <v>395.66</v>
      </c>
      <c r="I399" s="118">
        <f t="shared" si="1"/>
        <v>-4.9997062286428862E-2</v>
      </c>
    </row>
    <row r="400" spans="1:10">
      <c r="A400" s="20">
        <v>125430</v>
      </c>
      <c r="B400" s="61" t="s">
        <v>328</v>
      </c>
      <c r="C400" s="10">
        <v>12</v>
      </c>
      <c r="D400" s="9">
        <v>362.15888008520318</v>
      </c>
      <c r="E400" s="9">
        <v>416.48</v>
      </c>
      <c r="F400" s="9">
        <v>724.32</v>
      </c>
      <c r="G400" s="3">
        <v>344.05199999999996</v>
      </c>
      <c r="H400" s="3">
        <v>395.66</v>
      </c>
      <c r="I400" s="118">
        <f t="shared" si="1"/>
        <v>-4.9997062286428862E-2</v>
      </c>
    </row>
    <row r="401" spans="1:10">
      <c r="A401" s="20">
        <v>167471</v>
      </c>
      <c r="B401" s="34" t="s">
        <v>572</v>
      </c>
      <c r="C401" s="10">
        <v>20</v>
      </c>
      <c r="D401" s="9">
        <v>506.54421318164015</v>
      </c>
      <c r="E401" s="9">
        <v>582.53</v>
      </c>
      <c r="F401" s="9">
        <v>1013.09</v>
      </c>
      <c r="G401" s="3">
        <v>430.572</v>
      </c>
      <c r="H401" s="3">
        <v>495.16</v>
      </c>
      <c r="I401" s="118">
        <f t="shared" si="1"/>
        <v>-0.14998140577789509</v>
      </c>
    </row>
    <row r="402" spans="1:10">
      <c r="A402" s="20">
        <v>167492</v>
      </c>
      <c r="B402" s="61" t="s">
        <v>573</v>
      </c>
      <c r="C402" s="10">
        <v>20</v>
      </c>
      <c r="D402" s="9">
        <v>506.54421318164015</v>
      </c>
      <c r="E402" s="9">
        <v>582.53</v>
      </c>
      <c r="F402" s="9">
        <v>1013.09</v>
      </c>
      <c r="G402" s="3">
        <v>430.572</v>
      </c>
      <c r="H402" s="3">
        <v>495.16</v>
      </c>
      <c r="I402" s="118">
        <f t="shared" si="1"/>
        <v>-0.14998140577789509</v>
      </c>
    </row>
    <row r="403" spans="1:10">
      <c r="A403" s="20">
        <v>167493</v>
      </c>
      <c r="B403" s="34" t="s">
        <v>574</v>
      </c>
      <c r="C403" s="10">
        <v>20</v>
      </c>
      <c r="D403" s="9">
        <v>506.54421318164015</v>
      </c>
      <c r="E403" s="9">
        <v>582.53</v>
      </c>
      <c r="F403" s="9">
        <v>1013.09</v>
      </c>
      <c r="G403" s="3">
        <v>430.572</v>
      </c>
      <c r="H403" s="3">
        <v>495.16</v>
      </c>
      <c r="I403" s="118">
        <f t="shared" si="1"/>
        <v>-0.14998140577789509</v>
      </c>
    </row>
    <row r="404" spans="1:10">
      <c r="A404" s="20">
        <v>161483</v>
      </c>
      <c r="B404" s="34" t="s">
        <v>524</v>
      </c>
      <c r="C404" s="10">
        <v>43</v>
      </c>
      <c r="D404" s="9">
        <v>824.91599999999994</v>
      </c>
      <c r="E404" s="9">
        <v>948.65</v>
      </c>
      <c r="F404" s="9">
        <v>1649.83</v>
      </c>
      <c r="I404" s="118"/>
    </row>
    <row r="405" spans="1:10">
      <c r="A405" s="20">
        <v>161484</v>
      </c>
      <c r="B405" s="34" t="s">
        <v>525</v>
      </c>
      <c r="C405" s="10">
        <v>43</v>
      </c>
      <c r="D405" s="9">
        <v>824.91599999999994</v>
      </c>
      <c r="E405" s="9">
        <v>948.65</v>
      </c>
      <c r="F405" s="9">
        <v>1649.83</v>
      </c>
      <c r="I405" s="118"/>
    </row>
    <row r="406" spans="1:10">
      <c r="A406" s="20">
        <v>161485</v>
      </c>
      <c r="B406" s="34" t="s">
        <v>526</v>
      </c>
      <c r="C406" s="10">
        <v>43</v>
      </c>
      <c r="D406" s="9">
        <v>824.91599999999994</v>
      </c>
      <c r="E406" s="9">
        <v>948.65</v>
      </c>
      <c r="F406" s="9">
        <v>1649.83</v>
      </c>
      <c r="I406" s="118"/>
    </row>
    <row r="407" spans="1:10">
      <c r="A407" s="20">
        <v>168224</v>
      </c>
      <c r="B407" s="34" t="s">
        <v>540</v>
      </c>
      <c r="C407" s="10">
        <v>10</v>
      </c>
      <c r="D407" s="9">
        <v>556.14</v>
      </c>
      <c r="E407" s="9">
        <v>639.55999999999995</v>
      </c>
      <c r="F407" s="9">
        <v>1112.28</v>
      </c>
      <c r="I407" s="118"/>
    </row>
    <row r="408" spans="1:10">
      <c r="A408" s="20">
        <v>168225</v>
      </c>
      <c r="B408" s="34" t="s">
        <v>549</v>
      </c>
      <c r="C408" s="10">
        <v>10</v>
      </c>
      <c r="D408" s="9">
        <v>625.41599999999994</v>
      </c>
      <c r="E408" s="9">
        <v>719.23</v>
      </c>
      <c r="F408" s="9">
        <v>1250.83</v>
      </c>
      <c r="I408" s="118"/>
    </row>
    <row r="409" spans="1:10">
      <c r="A409" s="20">
        <v>168227</v>
      </c>
      <c r="B409" s="34" t="s">
        <v>539</v>
      </c>
      <c r="C409" s="10">
        <v>1</v>
      </c>
      <c r="D409" s="9">
        <v>673.524</v>
      </c>
      <c r="E409" s="9">
        <v>774.55</v>
      </c>
      <c r="F409" s="9">
        <v>1347.05</v>
      </c>
      <c r="I409" s="118"/>
    </row>
    <row r="410" spans="1:10">
      <c r="A410" s="20">
        <v>168226</v>
      </c>
      <c r="B410" s="34" t="s">
        <v>558</v>
      </c>
      <c r="C410" s="10">
        <v>10</v>
      </c>
      <c r="D410" s="9">
        <v>941.01599999999985</v>
      </c>
      <c r="E410" s="9">
        <v>1082.17</v>
      </c>
      <c r="F410" s="9">
        <v>1882.03</v>
      </c>
      <c r="I410" s="118"/>
    </row>
    <row r="411" spans="1:10">
      <c r="A411" s="20">
        <v>199546</v>
      </c>
      <c r="B411" s="61" t="s">
        <v>726</v>
      </c>
      <c r="C411" s="10">
        <v>10</v>
      </c>
      <c r="D411" s="9">
        <v>201.2568387704184</v>
      </c>
      <c r="E411" s="9">
        <v>231.45</v>
      </c>
      <c r="F411" s="9">
        <v>402.51</v>
      </c>
      <c r="G411" s="3">
        <v>161.00399999999999</v>
      </c>
      <c r="H411" s="3">
        <v>185.15</v>
      </c>
      <c r="I411" s="134">
        <f>G411/D411-1</f>
        <v>-0.20000730914956089</v>
      </c>
      <c r="J411" s="133" t="s">
        <v>723</v>
      </c>
    </row>
    <row r="412" spans="1:10">
      <c r="A412" s="20">
        <v>192687</v>
      </c>
      <c r="B412" s="61" t="s">
        <v>633</v>
      </c>
      <c r="C412" s="10">
        <v>10</v>
      </c>
      <c r="D412" s="9">
        <v>201.2568387704184</v>
      </c>
      <c r="E412" s="9">
        <v>231.45</v>
      </c>
      <c r="F412" s="9">
        <v>402.51</v>
      </c>
      <c r="G412" s="3">
        <v>161.00399999999999</v>
      </c>
      <c r="H412" s="3">
        <v>185.15</v>
      </c>
      <c r="I412" s="134">
        <f>G412/D412-1</f>
        <v>-0.20000730914956089</v>
      </c>
      <c r="J412" s="133" t="s">
        <v>723</v>
      </c>
    </row>
    <row r="413" spans="1:10">
      <c r="A413" s="82">
        <v>153078</v>
      </c>
      <c r="B413" s="83" t="s">
        <v>546</v>
      </c>
      <c r="C413" s="85">
        <v>24</v>
      </c>
      <c r="D413" s="83">
        <v>30.911999999999999</v>
      </c>
      <c r="E413" s="83">
        <v>35.549999999999997</v>
      </c>
      <c r="F413" s="83">
        <v>84.53</v>
      </c>
      <c r="G413" s="116"/>
      <c r="H413" s="116"/>
      <c r="I413" s="116"/>
      <c r="J413" s="98" t="s">
        <v>736</v>
      </c>
    </row>
    <row r="414" spans="1:10">
      <c r="A414" s="82">
        <v>153079</v>
      </c>
      <c r="B414" s="83" t="s">
        <v>547</v>
      </c>
      <c r="C414" s="85">
        <v>24</v>
      </c>
      <c r="D414" s="83">
        <v>30.911999999999999</v>
      </c>
      <c r="E414" s="83">
        <v>35.549999999999997</v>
      </c>
      <c r="F414" s="83">
        <v>84.53</v>
      </c>
      <c r="G414" s="116"/>
      <c r="H414" s="116"/>
      <c r="I414" s="116"/>
      <c r="J414" s="98" t="s">
        <v>736</v>
      </c>
    </row>
    <row r="415" spans="1:10">
      <c r="A415" s="82">
        <v>153080</v>
      </c>
      <c r="B415" s="83" t="s">
        <v>548</v>
      </c>
      <c r="C415" s="85">
        <v>24</v>
      </c>
      <c r="D415" s="83">
        <v>30.911999999999999</v>
      </c>
      <c r="E415" s="83">
        <v>35.549999999999997</v>
      </c>
      <c r="F415" s="83">
        <v>84.53</v>
      </c>
      <c r="G415" s="116"/>
      <c r="H415" s="116"/>
      <c r="I415" s="116"/>
      <c r="J415" s="98" t="s">
        <v>736</v>
      </c>
    </row>
    <row r="416" spans="1:10">
      <c r="A416" s="82">
        <v>190091</v>
      </c>
      <c r="B416" s="83" t="s">
        <v>406</v>
      </c>
      <c r="C416" s="85">
        <v>12</v>
      </c>
      <c r="D416" s="83">
        <v>58.391999999999996</v>
      </c>
      <c r="E416" s="83">
        <v>67.150000000000006</v>
      </c>
      <c r="F416" s="83">
        <v>116.78</v>
      </c>
      <c r="G416" s="116"/>
      <c r="H416" s="116"/>
      <c r="I416" s="116"/>
      <c r="J416" s="98" t="s">
        <v>736</v>
      </c>
    </row>
    <row r="417" spans="1:10">
      <c r="A417" s="82">
        <v>153125</v>
      </c>
      <c r="B417" s="83" t="s">
        <v>407</v>
      </c>
      <c r="C417" s="85">
        <v>12</v>
      </c>
      <c r="D417" s="83">
        <v>58.391999999999996</v>
      </c>
      <c r="E417" s="83">
        <v>67.150000000000006</v>
      </c>
      <c r="F417" s="83">
        <v>116.78</v>
      </c>
      <c r="G417" s="116"/>
      <c r="H417" s="116"/>
      <c r="I417" s="116"/>
      <c r="J417" s="98" t="s">
        <v>736</v>
      </c>
    </row>
    <row r="418" spans="1:10">
      <c r="A418" s="82">
        <v>153126</v>
      </c>
      <c r="B418" s="83" t="s">
        <v>408</v>
      </c>
      <c r="C418" s="85">
        <v>12</v>
      </c>
      <c r="D418" s="83">
        <v>58.391999999999996</v>
      </c>
      <c r="E418" s="83">
        <v>67.150000000000006</v>
      </c>
      <c r="F418" s="83">
        <v>116.78</v>
      </c>
      <c r="G418" s="116"/>
      <c r="H418" s="116"/>
      <c r="I418" s="116"/>
      <c r="J418" s="98" t="s">
        <v>736</v>
      </c>
    </row>
    <row r="419" spans="1:10">
      <c r="A419" s="82">
        <v>153081</v>
      </c>
      <c r="B419" s="83" t="s">
        <v>409</v>
      </c>
      <c r="C419" s="85">
        <v>12</v>
      </c>
      <c r="D419" s="83">
        <v>67.548000000000002</v>
      </c>
      <c r="E419" s="83">
        <v>77.680000000000007</v>
      </c>
      <c r="F419" s="83">
        <v>135.1</v>
      </c>
      <c r="G419" s="116"/>
      <c r="H419" s="116"/>
      <c r="I419" s="116"/>
      <c r="J419" s="98" t="s">
        <v>736</v>
      </c>
    </row>
    <row r="420" spans="1:10">
      <c r="A420" s="82">
        <v>190089</v>
      </c>
      <c r="B420" s="83" t="s">
        <v>410</v>
      </c>
      <c r="C420" s="85">
        <v>12</v>
      </c>
      <c r="D420" s="83">
        <v>67.548000000000002</v>
      </c>
      <c r="E420" s="83">
        <v>77.680000000000007</v>
      </c>
      <c r="F420" s="83">
        <v>135.1</v>
      </c>
      <c r="G420" s="116"/>
      <c r="H420" s="116"/>
      <c r="I420" s="116"/>
      <c r="J420" s="98" t="s">
        <v>736</v>
      </c>
    </row>
    <row r="421" spans="1:10">
      <c r="A421" s="79">
        <v>190568</v>
      </c>
      <c r="B421" s="81" t="s">
        <v>691</v>
      </c>
      <c r="C421" s="84">
        <v>12</v>
      </c>
      <c r="D421" s="80">
        <v>67.548000000000002</v>
      </c>
      <c r="E421" s="80">
        <v>77.680000000000007</v>
      </c>
      <c r="F421" s="80">
        <v>135.1</v>
      </c>
      <c r="G421" s="86" t="s">
        <v>532</v>
      </c>
      <c r="H421" s="116"/>
      <c r="I421" s="116"/>
      <c r="J421" s="98" t="s">
        <v>736</v>
      </c>
    </row>
    <row r="422" spans="1:10">
      <c r="A422" s="82">
        <v>153127</v>
      </c>
      <c r="B422" s="83" t="s">
        <v>411</v>
      </c>
      <c r="C422" s="85">
        <v>6</v>
      </c>
      <c r="D422" s="83">
        <v>182.04</v>
      </c>
      <c r="E422" s="83">
        <v>209.35</v>
      </c>
      <c r="F422" s="83">
        <v>364.08</v>
      </c>
      <c r="G422" s="116"/>
      <c r="H422" s="116"/>
      <c r="I422" s="116"/>
      <c r="J422" s="98" t="s">
        <v>736</v>
      </c>
    </row>
    <row r="423" spans="1:10">
      <c r="A423" s="20"/>
      <c r="B423" s="63" t="s">
        <v>7</v>
      </c>
      <c r="C423" s="10" t="s">
        <v>611</v>
      </c>
      <c r="D423" s="9" t="s">
        <v>611</v>
      </c>
      <c r="E423" s="9" t="s">
        <v>611</v>
      </c>
      <c r="F423" s="9" t="s">
        <v>611</v>
      </c>
    </row>
    <row r="424" spans="1:10">
      <c r="A424" s="20">
        <v>131011</v>
      </c>
      <c r="B424" s="61" t="s">
        <v>340</v>
      </c>
      <c r="C424" s="10">
        <v>10</v>
      </c>
      <c r="D424" s="9">
        <v>917.29199999999992</v>
      </c>
      <c r="E424" s="9">
        <v>1054.8900000000001</v>
      </c>
      <c r="F424" s="9">
        <v>1834.58</v>
      </c>
    </row>
    <row r="425" spans="1:10">
      <c r="A425" s="20">
        <v>130975</v>
      </c>
      <c r="B425" s="61" t="s">
        <v>341</v>
      </c>
      <c r="C425" s="10">
        <v>10</v>
      </c>
      <c r="D425" s="9">
        <v>1766.2439999999999</v>
      </c>
      <c r="E425" s="9">
        <v>2031.18</v>
      </c>
      <c r="F425" s="9">
        <v>3532.49</v>
      </c>
    </row>
    <row r="426" spans="1:10" ht="12.75" customHeight="1">
      <c r="A426" s="20">
        <v>34192</v>
      </c>
      <c r="B426" s="61" t="s">
        <v>243</v>
      </c>
      <c r="C426" s="10">
        <v>10</v>
      </c>
      <c r="D426" s="9">
        <v>1165.2239999999999</v>
      </c>
      <c r="E426" s="9">
        <v>1340.01</v>
      </c>
      <c r="F426" s="9">
        <v>2330.4499999999998</v>
      </c>
    </row>
    <row r="427" spans="1:10">
      <c r="A427" s="20">
        <v>36877</v>
      </c>
      <c r="B427" s="61" t="s">
        <v>244</v>
      </c>
      <c r="C427" s="10">
        <v>10</v>
      </c>
      <c r="D427" s="9">
        <v>2235.7559999999999</v>
      </c>
      <c r="E427" s="9">
        <v>2571.12</v>
      </c>
      <c r="F427" s="9">
        <v>4471.51</v>
      </c>
    </row>
    <row r="428" spans="1:10">
      <c r="A428" s="20">
        <v>34248</v>
      </c>
      <c r="B428" s="61" t="s">
        <v>241</v>
      </c>
      <c r="C428" s="10">
        <v>10</v>
      </c>
      <c r="D428" s="9">
        <v>1165.2239999999999</v>
      </c>
      <c r="E428" s="9">
        <v>1340.01</v>
      </c>
      <c r="F428" s="9">
        <v>2330.4499999999998</v>
      </c>
    </row>
    <row r="429" spans="1:10">
      <c r="A429" s="20">
        <v>34270</v>
      </c>
      <c r="B429" s="61" t="s">
        <v>294</v>
      </c>
      <c r="C429" s="10">
        <v>10</v>
      </c>
      <c r="D429" s="9">
        <v>1292.904</v>
      </c>
      <c r="E429" s="9">
        <v>1486.84</v>
      </c>
      <c r="F429" s="9">
        <v>2585.81</v>
      </c>
    </row>
    <row r="430" spans="1:10">
      <c r="A430" s="20">
        <v>34242</v>
      </c>
      <c r="B430" s="61" t="s">
        <v>242</v>
      </c>
      <c r="C430" s="10">
        <v>10</v>
      </c>
      <c r="D430" s="9">
        <v>1292.904</v>
      </c>
      <c r="E430" s="9">
        <v>1486.84</v>
      </c>
      <c r="F430" s="9">
        <v>2585.81</v>
      </c>
    </row>
    <row r="431" spans="1:10">
      <c r="A431" s="20">
        <v>34244</v>
      </c>
      <c r="B431" s="61" t="s">
        <v>239</v>
      </c>
      <c r="C431" s="10">
        <v>10</v>
      </c>
      <c r="D431" s="9">
        <v>1579.164</v>
      </c>
      <c r="E431" s="9">
        <v>1816.04</v>
      </c>
      <c r="F431" s="9">
        <v>3158.33</v>
      </c>
    </row>
    <row r="432" spans="1:10" ht="12.75" customHeight="1">
      <c r="A432" s="20">
        <v>34246</v>
      </c>
      <c r="B432" s="61" t="s">
        <v>240</v>
      </c>
      <c r="C432" s="10">
        <v>10</v>
      </c>
      <c r="D432" s="9">
        <v>1724.952</v>
      </c>
      <c r="E432" s="9">
        <v>1983.69</v>
      </c>
      <c r="F432" s="9">
        <v>3449.9</v>
      </c>
    </row>
    <row r="433" spans="1:6" ht="12.75" customHeight="1">
      <c r="A433" s="20">
        <v>95415</v>
      </c>
      <c r="B433" s="61" t="s">
        <v>263</v>
      </c>
      <c r="C433" s="10">
        <v>50</v>
      </c>
      <c r="D433" s="9">
        <v>232.47599999999997</v>
      </c>
      <c r="E433" s="9">
        <v>267.35000000000002</v>
      </c>
      <c r="F433" s="9">
        <v>464.95</v>
      </c>
    </row>
    <row r="434" spans="1:6">
      <c r="A434" s="20">
        <v>177595</v>
      </c>
      <c r="B434" s="61" t="s">
        <v>593</v>
      </c>
      <c r="C434" s="10">
        <v>1</v>
      </c>
      <c r="D434" s="9">
        <v>5441.9879999999994</v>
      </c>
      <c r="E434" s="9">
        <v>6258.29</v>
      </c>
      <c r="F434" s="9">
        <v>10883.98</v>
      </c>
    </row>
    <row r="435" spans="1:6">
      <c r="A435" s="20">
        <v>27886</v>
      </c>
      <c r="B435" s="61" t="s">
        <v>295</v>
      </c>
      <c r="C435" s="10">
        <v>2</v>
      </c>
      <c r="D435" s="9">
        <v>837.43200000000002</v>
      </c>
      <c r="E435" s="9">
        <v>963.05</v>
      </c>
      <c r="F435" s="9">
        <v>1674.86</v>
      </c>
    </row>
    <row r="436" spans="1:6">
      <c r="A436" s="20">
        <v>30217</v>
      </c>
      <c r="B436" s="61" t="s">
        <v>250</v>
      </c>
      <c r="C436" s="10">
        <v>1</v>
      </c>
      <c r="D436" s="9">
        <v>4279.9799999999996</v>
      </c>
      <c r="E436" s="9">
        <v>4921.9799999999996</v>
      </c>
      <c r="F436" s="9">
        <v>8559.9599999999991</v>
      </c>
    </row>
    <row r="437" spans="1:6">
      <c r="A437" s="20">
        <v>188340</v>
      </c>
      <c r="B437" s="61" t="s">
        <v>592</v>
      </c>
      <c r="C437" s="10">
        <v>1</v>
      </c>
      <c r="D437" s="9">
        <v>1554.9959999999999</v>
      </c>
      <c r="E437" s="9">
        <v>1790</v>
      </c>
      <c r="F437" s="9">
        <v>3109.99</v>
      </c>
    </row>
    <row r="438" spans="1:6">
      <c r="A438" s="20">
        <v>192197</v>
      </c>
      <c r="B438" s="61" t="s">
        <v>281</v>
      </c>
      <c r="C438" s="10">
        <v>1</v>
      </c>
      <c r="D438" s="9">
        <v>5372.1480000000001</v>
      </c>
      <c r="E438" s="9">
        <v>6177.97</v>
      </c>
      <c r="F438" s="9">
        <v>10744.3</v>
      </c>
    </row>
    <row r="439" spans="1:6" ht="12.75" customHeight="1">
      <c r="A439" s="20">
        <v>192198</v>
      </c>
      <c r="B439" s="61" t="s">
        <v>290</v>
      </c>
      <c r="C439" s="10">
        <v>1</v>
      </c>
      <c r="D439" s="9">
        <v>2729.904</v>
      </c>
      <c r="E439" s="9">
        <v>3139.39</v>
      </c>
      <c r="F439" s="9">
        <v>5459.81</v>
      </c>
    </row>
    <row r="440" spans="1:6">
      <c r="A440" s="20">
        <v>192199</v>
      </c>
      <c r="B440" s="61" t="s">
        <v>280</v>
      </c>
      <c r="C440" s="10">
        <v>1</v>
      </c>
      <c r="D440" s="9">
        <v>5588.0519999999997</v>
      </c>
      <c r="E440" s="9">
        <v>6426.26</v>
      </c>
      <c r="F440" s="9">
        <v>11176.1</v>
      </c>
    </row>
    <row r="441" spans="1:6" ht="12.75" customHeight="1">
      <c r="A441" s="20">
        <v>192200</v>
      </c>
      <c r="B441" s="61" t="s">
        <v>277</v>
      </c>
      <c r="C441" s="10">
        <v>1</v>
      </c>
      <c r="D441" s="9">
        <v>2837.8679999999999</v>
      </c>
      <c r="E441" s="9">
        <v>3263.55</v>
      </c>
      <c r="F441" s="9">
        <v>5675.74</v>
      </c>
    </row>
    <row r="442" spans="1:6">
      <c r="A442" s="20">
        <v>192201</v>
      </c>
      <c r="B442" s="61" t="s">
        <v>278</v>
      </c>
      <c r="C442" s="10">
        <v>1</v>
      </c>
      <c r="D442" s="9">
        <v>2837.8679999999999</v>
      </c>
      <c r="E442" s="9">
        <v>3263.55</v>
      </c>
      <c r="F442" s="9">
        <v>5675.74</v>
      </c>
    </row>
    <row r="443" spans="1:6">
      <c r="A443" s="20">
        <v>192212</v>
      </c>
      <c r="B443" s="61" t="s">
        <v>542</v>
      </c>
      <c r="C443" s="10">
        <v>20</v>
      </c>
      <c r="D443" s="9">
        <v>164.68800000000002</v>
      </c>
      <c r="E443" s="9">
        <v>189.39</v>
      </c>
      <c r="F443" s="9">
        <v>329.38</v>
      </c>
    </row>
    <row r="444" spans="1:6">
      <c r="A444" s="20">
        <v>26497</v>
      </c>
      <c r="B444" s="61" t="s">
        <v>697</v>
      </c>
      <c r="C444" s="10">
        <v>10</v>
      </c>
      <c r="D444" s="9">
        <v>1833.492</v>
      </c>
      <c r="E444" s="9">
        <v>2108.52</v>
      </c>
      <c r="F444" s="9">
        <v>3666.98</v>
      </c>
    </row>
    <row r="445" spans="1:6">
      <c r="A445" s="20">
        <v>102468</v>
      </c>
      <c r="B445" s="61" t="s">
        <v>527</v>
      </c>
      <c r="C445" s="10">
        <v>1</v>
      </c>
      <c r="D445" s="9">
        <v>1833.492</v>
      </c>
      <c r="E445" s="9">
        <v>2108.52</v>
      </c>
      <c r="F445" s="9">
        <v>3666.98</v>
      </c>
    </row>
    <row r="446" spans="1:6">
      <c r="A446" s="20">
        <v>99044</v>
      </c>
      <c r="B446" s="61" t="s">
        <v>279</v>
      </c>
      <c r="C446" s="10">
        <v>1</v>
      </c>
      <c r="D446" s="9">
        <v>1719.624</v>
      </c>
      <c r="E446" s="9">
        <v>1977.57</v>
      </c>
      <c r="F446" s="9">
        <v>3439.25</v>
      </c>
    </row>
    <row r="447" spans="1:6">
      <c r="A447" s="20">
        <v>56832</v>
      </c>
      <c r="B447" s="61" t="s">
        <v>269</v>
      </c>
      <c r="C447" s="10">
        <v>1</v>
      </c>
      <c r="D447" s="9">
        <v>1497.9959999999999</v>
      </c>
      <c r="E447" s="9">
        <v>1722.7</v>
      </c>
      <c r="F447" s="9">
        <v>2995.99</v>
      </c>
    </row>
    <row r="448" spans="1:6">
      <c r="A448" s="20"/>
      <c r="B448" s="63" t="s">
        <v>5</v>
      </c>
      <c r="C448" s="10" t="s">
        <v>611</v>
      </c>
      <c r="D448" s="9" t="s">
        <v>611</v>
      </c>
      <c r="E448" s="9" t="s">
        <v>611</v>
      </c>
      <c r="F448" s="9" t="s">
        <v>611</v>
      </c>
    </row>
    <row r="449" spans="1:6">
      <c r="A449" s="20">
        <v>52970</v>
      </c>
      <c r="B449" s="61" t="s">
        <v>698</v>
      </c>
      <c r="C449" s="10">
        <v>10</v>
      </c>
      <c r="D449" s="9">
        <v>145.22399999999999</v>
      </c>
      <c r="E449" s="9">
        <v>167.01</v>
      </c>
      <c r="F449" s="9">
        <v>290.45</v>
      </c>
    </row>
    <row r="450" spans="1:6">
      <c r="A450" s="20">
        <v>52973</v>
      </c>
      <c r="B450" s="61" t="s">
        <v>699</v>
      </c>
      <c r="C450" s="10">
        <v>10</v>
      </c>
      <c r="D450" s="9">
        <v>145.22399999999999</v>
      </c>
      <c r="E450" s="9">
        <v>167.01</v>
      </c>
      <c r="F450" s="9">
        <v>290.45</v>
      </c>
    </row>
    <row r="451" spans="1:6">
      <c r="A451" s="20">
        <v>52974</v>
      </c>
      <c r="B451" s="61" t="s">
        <v>700</v>
      </c>
      <c r="C451" s="10">
        <v>10</v>
      </c>
      <c r="D451" s="9">
        <v>145.22399999999999</v>
      </c>
      <c r="E451" s="9">
        <v>167.01</v>
      </c>
      <c r="F451" s="9">
        <v>290.45</v>
      </c>
    </row>
    <row r="452" spans="1:6">
      <c r="A452" s="20">
        <v>52975</v>
      </c>
      <c r="B452" s="61" t="s">
        <v>701</v>
      </c>
      <c r="C452" s="10">
        <v>10</v>
      </c>
      <c r="D452" s="9">
        <v>145.22399999999999</v>
      </c>
      <c r="E452" s="9">
        <v>167.01</v>
      </c>
      <c r="F452" s="9">
        <v>290.45</v>
      </c>
    </row>
    <row r="453" spans="1:6">
      <c r="A453" s="20">
        <v>52986</v>
      </c>
      <c r="B453" s="61" t="s">
        <v>702</v>
      </c>
      <c r="C453" s="10">
        <v>10</v>
      </c>
      <c r="D453" s="9">
        <v>145.22399999999999</v>
      </c>
      <c r="E453" s="9">
        <v>167.01</v>
      </c>
      <c r="F453" s="9">
        <v>290.45</v>
      </c>
    </row>
    <row r="454" spans="1:6">
      <c r="A454" s="20">
        <v>161277</v>
      </c>
      <c r="B454" s="61" t="s">
        <v>703</v>
      </c>
      <c r="C454" s="10">
        <v>1</v>
      </c>
      <c r="D454" s="9">
        <v>171.732</v>
      </c>
      <c r="E454" s="9">
        <v>197.49</v>
      </c>
      <c r="F454" s="9">
        <v>343.46</v>
      </c>
    </row>
    <row r="455" spans="1:6">
      <c r="A455" s="20">
        <v>161279</v>
      </c>
      <c r="B455" s="61" t="s">
        <v>704</v>
      </c>
      <c r="C455" s="10">
        <v>1</v>
      </c>
      <c r="D455" s="9">
        <v>171.732</v>
      </c>
      <c r="E455" s="9">
        <v>197.49</v>
      </c>
      <c r="F455" s="9">
        <v>343.46</v>
      </c>
    </row>
    <row r="456" spans="1:6">
      <c r="A456" s="20">
        <v>161276</v>
      </c>
      <c r="B456" s="61" t="s">
        <v>705</v>
      </c>
      <c r="C456" s="10">
        <v>1</v>
      </c>
      <c r="D456" s="9">
        <v>171.732</v>
      </c>
      <c r="E456" s="9">
        <v>197.49</v>
      </c>
      <c r="F456" s="9">
        <v>343.46</v>
      </c>
    </row>
    <row r="457" spans="1:6">
      <c r="A457" s="20">
        <v>161275</v>
      </c>
      <c r="B457" s="61" t="s">
        <v>706</v>
      </c>
      <c r="C457" s="10">
        <v>1</v>
      </c>
      <c r="D457" s="9">
        <v>171.732</v>
      </c>
      <c r="E457" s="9">
        <v>197.49</v>
      </c>
      <c r="F457" s="9">
        <v>343.46</v>
      </c>
    </row>
    <row r="458" spans="1:6">
      <c r="A458" s="20">
        <v>161278</v>
      </c>
      <c r="B458" s="61" t="s">
        <v>707</v>
      </c>
      <c r="C458" s="10">
        <v>1</v>
      </c>
      <c r="D458" s="9">
        <v>171.732</v>
      </c>
      <c r="E458" s="9">
        <v>197.49</v>
      </c>
      <c r="F458" s="9">
        <v>343.46</v>
      </c>
    </row>
    <row r="459" spans="1:6">
      <c r="A459" s="20">
        <v>159975</v>
      </c>
      <c r="B459" s="61" t="s">
        <v>708</v>
      </c>
      <c r="C459" s="10">
        <v>1</v>
      </c>
      <c r="D459" s="9">
        <v>201.20399999999998</v>
      </c>
      <c r="E459" s="9">
        <v>231.38</v>
      </c>
      <c r="F459" s="9">
        <v>402.41</v>
      </c>
    </row>
    <row r="460" spans="1:6">
      <c r="A460" s="20">
        <v>39444</v>
      </c>
      <c r="B460" s="61" t="s">
        <v>709</v>
      </c>
      <c r="C460" s="10">
        <v>1</v>
      </c>
      <c r="D460" s="9">
        <v>201.20399999999998</v>
      </c>
      <c r="E460" s="9">
        <v>231.38</v>
      </c>
      <c r="F460" s="9">
        <v>402.41</v>
      </c>
    </row>
    <row r="461" spans="1:6">
      <c r="A461" s="20">
        <v>31372</v>
      </c>
      <c r="B461" s="61" t="s">
        <v>710</v>
      </c>
      <c r="C461" s="10">
        <v>1</v>
      </c>
      <c r="D461" s="9">
        <v>201.20399999999998</v>
      </c>
      <c r="E461" s="9">
        <v>231.38</v>
      </c>
      <c r="F461" s="9">
        <v>402.41</v>
      </c>
    </row>
    <row r="462" spans="1:6">
      <c r="A462" s="20">
        <v>39443</v>
      </c>
      <c r="B462" s="61" t="s">
        <v>711</v>
      </c>
      <c r="C462" s="10">
        <v>1</v>
      </c>
      <c r="D462" s="9">
        <v>201.20399999999998</v>
      </c>
      <c r="E462" s="9">
        <v>231.38</v>
      </c>
      <c r="F462" s="9">
        <v>402.41</v>
      </c>
    </row>
    <row r="463" spans="1:6">
      <c r="A463" s="20">
        <v>39442</v>
      </c>
      <c r="B463" s="61" t="s">
        <v>712</v>
      </c>
      <c r="C463" s="10">
        <v>1</v>
      </c>
      <c r="D463" s="9">
        <v>201.20399999999998</v>
      </c>
      <c r="E463" s="9">
        <v>231.38</v>
      </c>
      <c r="F463" s="9">
        <v>402.41</v>
      </c>
    </row>
    <row r="464" spans="1:6">
      <c r="A464" s="20">
        <v>39445</v>
      </c>
      <c r="B464" s="61" t="s">
        <v>713</v>
      </c>
      <c r="C464" s="10">
        <v>1</v>
      </c>
      <c r="D464" s="9">
        <v>201.20399999999998</v>
      </c>
      <c r="E464" s="9">
        <v>231.38</v>
      </c>
      <c r="F464" s="9">
        <v>402.41</v>
      </c>
    </row>
    <row r="465" spans="1:6">
      <c r="A465" s="20">
        <v>39447</v>
      </c>
      <c r="B465" s="61" t="s">
        <v>714</v>
      </c>
      <c r="C465" s="10">
        <v>1</v>
      </c>
      <c r="D465" s="9">
        <v>201.20399999999998</v>
      </c>
      <c r="E465" s="9">
        <v>231.38</v>
      </c>
      <c r="F465" s="9">
        <v>402.41</v>
      </c>
    </row>
    <row r="466" spans="1:6">
      <c r="A466" s="20">
        <v>39441</v>
      </c>
      <c r="B466" s="61" t="s">
        <v>715</v>
      </c>
      <c r="C466" s="10">
        <v>1</v>
      </c>
      <c r="D466" s="9">
        <v>201.20399999999998</v>
      </c>
      <c r="E466" s="9">
        <v>231.38</v>
      </c>
      <c r="F466" s="9">
        <v>402.41</v>
      </c>
    </row>
    <row r="467" spans="1:6">
      <c r="A467" s="20">
        <v>39446</v>
      </c>
      <c r="B467" s="61" t="s">
        <v>716</v>
      </c>
      <c r="C467" s="10">
        <v>1</v>
      </c>
      <c r="D467" s="9">
        <v>201.20399999999998</v>
      </c>
      <c r="E467" s="9">
        <v>231.38</v>
      </c>
      <c r="F467" s="9">
        <v>402.41</v>
      </c>
    </row>
    <row r="468" spans="1:6">
      <c r="A468" s="20">
        <v>15427</v>
      </c>
      <c r="B468" s="61" t="s">
        <v>717</v>
      </c>
      <c r="C468" s="10">
        <v>1</v>
      </c>
      <c r="D468" s="9">
        <v>201.20399999999998</v>
      </c>
      <c r="E468" s="9">
        <v>231.38</v>
      </c>
      <c r="F468" s="9">
        <v>402.41</v>
      </c>
    </row>
    <row r="469" spans="1:6">
      <c r="A469" s="20">
        <v>15428</v>
      </c>
      <c r="B469" s="61" t="s">
        <v>718</v>
      </c>
      <c r="C469" s="10">
        <v>1</v>
      </c>
      <c r="D469" s="9">
        <v>201.20399999999998</v>
      </c>
      <c r="E469" s="9">
        <v>231.38</v>
      </c>
      <c r="F469" s="9">
        <v>402.41</v>
      </c>
    </row>
    <row r="470" spans="1:6">
      <c r="A470" s="20">
        <v>12643</v>
      </c>
      <c r="B470" s="61" t="s">
        <v>212</v>
      </c>
      <c r="C470" s="10">
        <v>1</v>
      </c>
      <c r="D470" s="9">
        <v>1652.94</v>
      </c>
      <c r="E470" s="9">
        <v>1900.88</v>
      </c>
      <c r="F470" s="9">
        <v>3305.88</v>
      </c>
    </row>
    <row r="471" spans="1:6">
      <c r="A471" s="20">
        <v>12662</v>
      </c>
      <c r="B471" s="61" t="s">
        <v>213</v>
      </c>
      <c r="C471" s="10">
        <v>1</v>
      </c>
      <c r="D471" s="9">
        <v>1652.94</v>
      </c>
      <c r="E471" s="9">
        <v>1900.88</v>
      </c>
      <c r="F471" s="9">
        <v>3305.88</v>
      </c>
    </row>
    <row r="472" spans="1:6">
      <c r="A472" s="20">
        <v>12644</v>
      </c>
      <c r="B472" s="61" t="s">
        <v>108</v>
      </c>
      <c r="C472" s="10">
        <v>1</v>
      </c>
      <c r="D472" s="9">
        <v>2577.8040000000001</v>
      </c>
      <c r="E472" s="9">
        <v>2964.47</v>
      </c>
      <c r="F472" s="9">
        <v>5155.6099999999997</v>
      </c>
    </row>
    <row r="473" spans="1:6">
      <c r="A473" s="20">
        <v>12648</v>
      </c>
      <c r="B473" s="61" t="s">
        <v>109</v>
      </c>
      <c r="C473" s="10">
        <v>1</v>
      </c>
      <c r="D473" s="9">
        <v>2577.8040000000001</v>
      </c>
      <c r="E473" s="9">
        <v>2964.47</v>
      </c>
      <c r="F473" s="9">
        <v>5155.6099999999997</v>
      </c>
    </row>
    <row r="474" spans="1:6">
      <c r="A474" s="20">
        <v>12646</v>
      </c>
      <c r="B474" s="61" t="s">
        <v>110</v>
      </c>
      <c r="C474" s="10">
        <v>1</v>
      </c>
      <c r="D474" s="9">
        <v>2577.8040000000001</v>
      </c>
      <c r="E474" s="9">
        <v>2964.47</v>
      </c>
      <c r="F474" s="9">
        <v>5155.6099999999997</v>
      </c>
    </row>
    <row r="475" spans="1:6">
      <c r="A475" s="20">
        <v>4910</v>
      </c>
      <c r="B475" s="61" t="s">
        <v>224</v>
      </c>
      <c r="C475" s="10">
        <v>1</v>
      </c>
      <c r="D475" s="9">
        <v>2577.8040000000001</v>
      </c>
      <c r="E475" s="9">
        <v>2964.47</v>
      </c>
      <c r="F475" s="9">
        <v>5155.6099999999997</v>
      </c>
    </row>
    <row r="476" spans="1:6">
      <c r="A476" s="20">
        <v>73478</v>
      </c>
      <c r="B476" s="61" t="s">
        <v>130</v>
      </c>
      <c r="C476" s="10">
        <v>10</v>
      </c>
      <c r="D476" s="9">
        <v>399.03599999999994</v>
      </c>
      <c r="E476" s="9">
        <v>458.89</v>
      </c>
      <c r="F476" s="9">
        <v>798.07</v>
      </c>
    </row>
    <row r="477" spans="1:6">
      <c r="A477" s="20">
        <v>73479</v>
      </c>
      <c r="B477" s="61" t="s">
        <v>131</v>
      </c>
      <c r="C477" s="10">
        <v>10</v>
      </c>
      <c r="D477" s="9">
        <v>399.03599999999994</v>
      </c>
      <c r="E477" s="9">
        <v>458.89</v>
      </c>
      <c r="F477" s="9">
        <v>798.07</v>
      </c>
    </row>
    <row r="478" spans="1:6">
      <c r="A478" s="20">
        <v>73480</v>
      </c>
      <c r="B478" s="61" t="s">
        <v>132</v>
      </c>
      <c r="C478" s="10">
        <v>10</v>
      </c>
      <c r="D478" s="9">
        <v>399.03599999999994</v>
      </c>
      <c r="E478" s="9">
        <v>458.89</v>
      </c>
      <c r="F478" s="9">
        <v>798.07</v>
      </c>
    </row>
    <row r="479" spans="1:6">
      <c r="A479" s="20">
        <v>73481</v>
      </c>
      <c r="B479" s="61" t="s">
        <v>133</v>
      </c>
      <c r="C479" s="10">
        <v>10</v>
      </c>
      <c r="D479" s="9">
        <v>399.048</v>
      </c>
      <c r="E479" s="9">
        <v>458.91</v>
      </c>
      <c r="F479" s="9">
        <v>798.1</v>
      </c>
    </row>
    <row r="480" spans="1:6">
      <c r="A480" s="20">
        <v>73482</v>
      </c>
      <c r="B480" s="61" t="s">
        <v>134</v>
      </c>
      <c r="C480" s="10">
        <v>10</v>
      </c>
      <c r="D480" s="9">
        <v>399.03599999999994</v>
      </c>
      <c r="E480" s="9">
        <v>458.89</v>
      </c>
      <c r="F480" s="9">
        <v>798.07</v>
      </c>
    </row>
    <row r="481" spans="1:10">
      <c r="A481" s="20">
        <v>86051</v>
      </c>
      <c r="B481" s="61" t="s">
        <v>143</v>
      </c>
      <c r="C481" s="10">
        <v>10</v>
      </c>
      <c r="D481" s="9">
        <v>399.03599999999994</v>
      </c>
      <c r="E481" s="9">
        <v>458.89</v>
      </c>
      <c r="F481" s="9">
        <v>798.07</v>
      </c>
    </row>
    <row r="482" spans="1:10">
      <c r="A482" s="20">
        <v>142557</v>
      </c>
      <c r="B482" s="61" t="s">
        <v>497</v>
      </c>
      <c r="C482" s="10">
        <v>1</v>
      </c>
      <c r="D482" s="9">
        <v>152.292</v>
      </c>
      <c r="E482" s="9">
        <v>175.14</v>
      </c>
      <c r="F482" s="9">
        <v>304.58</v>
      </c>
    </row>
    <row r="483" spans="1:10" ht="12.75" customHeight="1">
      <c r="A483" s="20">
        <v>148588</v>
      </c>
      <c r="B483" s="61" t="s">
        <v>498</v>
      </c>
      <c r="C483" s="10">
        <v>1</v>
      </c>
      <c r="D483" s="9">
        <v>4467.192</v>
      </c>
      <c r="E483" s="9">
        <v>5137.2700000000004</v>
      </c>
      <c r="F483" s="9">
        <v>8934.3799999999992</v>
      </c>
    </row>
    <row r="484" spans="1:10">
      <c r="A484" s="20">
        <v>60509</v>
      </c>
      <c r="B484" s="61" t="s">
        <v>86</v>
      </c>
      <c r="C484" s="10">
        <v>10</v>
      </c>
      <c r="D484" s="9">
        <v>1857.9479999999999</v>
      </c>
      <c r="E484" s="9">
        <v>2136.64</v>
      </c>
      <c r="F484" s="9">
        <v>3715.9</v>
      </c>
    </row>
    <row r="485" spans="1:10">
      <c r="A485" s="20">
        <v>60507</v>
      </c>
      <c r="B485" s="61" t="s">
        <v>366</v>
      </c>
      <c r="C485" s="10">
        <v>10</v>
      </c>
      <c r="D485" s="9">
        <v>1857.9479999999999</v>
      </c>
      <c r="E485" s="9">
        <v>2136.64</v>
      </c>
      <c r="F485" s="9">
        <v>3715.9</v>
      </c>
    </row>
    <row r="486" spans="1:10">
      <c r="A486" s="20">
        <v>2573</v>
      </c>
      <c r="B486" s="61" t="s">
        <v>156</v>
      </c>
      <c r="C486" s="10">
        <v>10</v>
      </c>
      <c r="D486" s="9">
        <v>964.51199999999994</v>
      </c>
      <c r="E486" s="9">
        <v>1109.19</v>
      </c>
      <c r="F486" s="9">
        <v>1929.02</v>
      </c>
    </row>
    <row r="487" spans="1:10">
      <c r="A487" s="20">
        <v>33230</v>
      </c>
      <c r="B487" s="61" t="s">
        <v>367</v>
      </c>
      <c r="C487" s="10">
        <v>10</v>
      </c>
      <c r="D487" s="9">
        <v>964.51199999999994</v>
      </c>
      <c r="E487" s="9">
        <v>1109.19</v>
      </c>
      <c r="F487" s="9">
        <v>1929.02</v>
      </c>
    </row>
    <row r="488" spans="1:10">
      <c r="A488" s="20">
        <v>60101</v>
      </c>
      <c r="B488" s="61" t="s">
        <v>90</v>
      </c>
      <c r="C488" s="10">
        <v>10</v>
      </c>
      <c r="D488" s="9">
        <v>964.51199999999994</v>
      </c>
      <c r="E488" s="9">
        <v>1109.19</v>
      </c>
      <c r="F488" s="9">
        <v>1929.02</v>
      </c>
    </row>
    <row r="489" spans="1:10">
      <c r="A489" s="20">
        <v>87001</v>
      </c>
      <c r="B489" s="61" t="s">
        <v>91</v>
      </c>
      <c r="C489" s="10">
        <v>10</v>
      </c>
      <c r="D489" s="9">
        <v>964.51199999999994</v>
      </c>
      <c r="E489" s="9">
        <v>1109.19</v>
      </c>
      <c r="F489" s="9">
        <v>1929.02</v>
      </c>
    </row>
    <row r="490" spans="1:10">
      <c r="A490" s="20">
        <v>86978</v>
      </c>
      <c r="B490" s="61" t="s">
        <v>92</v>
      </c>
      <c r="C490" s="10">
        <v>10</v>
      </c>
      <c r="D490" s="9">
        <v>476.62799999999999</v>
      </c>
      <c r="E490" s="9">
        <v>548.12</v>
      </c>
      <c r="F490" s="9">
        <v>953.26</v>
      </c>
    </row>
    <row r="491" spans="1:10">
      <c r="A491" s="20">
        <v>88411</v>
      </c>
      <c r="B491" s="61" t="s">
        <v>93</v>
      </c>
      <c r="C491" s="10">
        <v>10</v>
      </c>
      <c r="D491" s="9">
        <v>476.62799999999999</v>
      </c>
      <c r="E491" s="9">
        <v>548.12</v>
      </c>
      <c r="F491" s="9">
        <v>953.26</v>
      </c>
    </row>
    <row r="492" spans="1:10">
      <c r="A492" s="20">
        <v>60492</v>
      </c>
      <c r="B492" s="61" t="s">
        <v>94</v>
      </c>
      <c r="C492" s="10">
        <v>10</v>
      </c>
      <c r="D492" s="9">
        <v>894.52800000000002</v>
      </c>
      <c r="E492" s="9">
        <v>1028.71</v>
      </c>
      <c r="F492" s="9">
        <v>1789.06</v>
      </c>
    </row>
    <row r="493" spans="1:10">
      <c r="A493" s="20">
        <v>145580</v>
      </c>
      <c r="B493" s="61" t="s">
        <v>352</v>
      </c>
      <c r="C493" s="10">
        <v>1</v>
      </c>
      <c r="D493" s="9">
        <v>6349.5</v>
      </c>
      <c r="E493" s="9">
        <v>7301.93</v>
      </c>
      <c r="F493" s="9">
        <v>12699</v>
      </c>
    </row>
    <row r="494" spans="1:10">
      <c r="A494" s="20">
        <v>192228</v>
      </c>
      <c r="B494" s="61" t="s">
        <v>178</v>
      </c>
      <c r="C494" s="10">
        <v>10</v>
      </c>
      <c r="D494" s="9">
        <v>266.88027340310646</v>
      </c>
      <c r="E494" s="9">
        <v>306.91000000000003</v>
      </c>
      <c r="F494" s="9">
        <v>533.76</v>
      </c>
      <c r="G494" s="3">
        <v>213.50399999999999</v>
      </c>
      <c r="H494" s="3">
        <v>245.53</v>
      </c>
      <c r="I494" s="134">
        <f>G494/D494-1</f>
        <v>-0.20000081955283688</v>
      </c>
      <c r="J494" s="133" t="s">
        <v>723</v>
      </c>
    </row>
    <row r="495" spans="1:10">
      <c r="A495" s="20">
        <v>191066</v>
      </c>
      <c r="B495" s="61" t="s">
        <v>179</v>
      </c>
      <c r="C495" s="10">
        <v>10</v>
      </c>
      <c r="D495" s="9">
        <v>266.88027340310646</v>
      </c>
      <c r="E495" s="9">
        <v>306.91000000000003</v>
      </c>
      <c r="F495" s="9">
        <v>533.76</v>
      </c>
      <c r="G495" s="3">
        <v>213.50399999999999</v>
      </c>
      <c r="H495" s="3">
        <v>245.53</v>
      </c>
      <c r="I495" s="134">
        <f>G495/D495-1</f>
        <v>-0.20000081955283688</v>
      </c>
      <c r="J495" s="133" t="s">
        <v>723</v>
      </c>
    </row>
    <row r="496" spans="1:10">
      <c r="A496" s="135">
        <v>204337</v>
      </c>
      <c r="B496" s="61" t="s">
        <v>181</v>
      </c>
      <c r="C496" s="10">
        <v>10</v>
      </c>
      <c r="D496" s="9">
        <v>266.88027340310646</v>
      </c>
      <c r="E496" s="9">
        <v>306.91000000000003</v>
      </c>
      <c r="F496" s="9">
        <v>533.76</v>
      </c>
      <c r="G496" s="3">
        <v>213.50399999999999</v>
      </c>
      <c r="H496" s="3">
        <v>245.53</v>
      </c>
      <c r="I496" s="134">
        <f>G496/D496-1</f>
        <v>-0.20000081955283688</v>
      </c>
      <c r="J496" s="133" t="s">
        <v>723</v>
      </c>
    </row>
    <row r="497" spans="1:10">
      <c r="A497" s="20">
        <v>192248</v>
      </c>
      <c r="B497" s="61" t="s">
        <v>728</v>
      </c>
      <c r="C497" s="10">
        <v>10</v>
      </c>
      <c r="D497" s="9">
        <v>266.88027340310646</v>
      </c>
      <c r="E497" s="9">
        <v>306.91000000000003</v>
      </c>
      <c r="F497" s="9">
        <v>533.76</v>
      </c>
      <c r="G497" s="3">
        <v>213.50399999999999</v>
      </c>
      <c r="H497" s="3">
        <v>245.53</v>
      </c>
      <c r="I497" s="134">
        <f>G497/D497-1</f>
        <v>-0.20000081955283688</v>
      </c>
      <c r="J497" s="133" t="s">
        <v>723</v>
      </c>
    </row>
    <row r="498" spans="1:10">
      <c r="A498" s="20">
        <v>20177</v>
      </c>
      <c r="B498" s="61" t="s">
        <v>225</v>
      </c>
      <c r="C498" s="10">
        <v>10</v>
      </c>
      <c r="D498" s="9">
        <v>173.1</v>
      </c>
      <c r="E498" s="9">
        <v>199.07</v>
      </c>
      <c r="F498" s="9">
        <v>346.2</v>
      </c>
    </row>
    <row r="499" spans="1:10">
      <c r="A499" s="20">
        <v>192261</v>
      </c>
      <c r="B499" s="61" t="s">
        <v>335</v>
      </c>
      <c r="C499" s="10">
        <v>10</v>
      </c>
      <c r="D499" s="9">
        <v>150.102422149527</v>
      </c>
      <c r="E499" s="9">
        <v>172.62</v>
      </c>
      <c r="F499" s="9">
        <v>300.2</v>
      </c>
      <c r="G499" s="3">
        <v>120.08399999999999</v>
      </c>
      <c r="H499" s="3">
        <v>138.1</v>
      </c>
      <c r="I499" s="134">
        <f t="shared" ref="I499:I504" si="2">G499/D499-1</f>
        <v>-0.19998626084543569</v>
      </c>
      <c r="J499" s="133" t="s">
        <v>723</v>
      </c>
    </row>
    <row r="500" spans="1:10">
      <c r="A500" s="20">
        <v>191072</v>
      </c>
      <c r="B500" s="61" t="s">
        <v>169</v>
      </c>
      <c r="C500" s="10">
        <v>10</v>
      </c>
      <c r="D500" s="9">
        <v>210.90285077828281</v>
      </c>
      <c r="E500" s="9">
        <v>242.54</v>
      </c>
      <c r="F500" s="9">
        <v>421.81</v>
      </c>
      <c r="G500" s="3">
        <v>168.72</v>
      </c>
      <c r="H500" s="3">
        <v>194.03</v>
      </c>
      <c r="I500" s="134">
        <f t="shared" si="2"/>
        <v>-0.20001081361687545</v>
      </c>
      <c r="J500" s="133" t="s">
        <v>723</v>
      </c>
    </row>
    <row r="501" spans="1:10">
      <c r="A501" s="20">
        <v>192674</v>
      </c>
      <c r="B501" s="61" t="s">
        <v>729</v>
      </c>
      <c r="C501" s="10">
        <v>10</v>
      </c>
      <c r="D501" s="9">
        <v>210.90285077828281</v>
      </c>
      <c r="E501" s="9">
        <v>242.54</v>
      </c>
      <c r="F501" s="9">
        <v>421.81</v>
      </c>
      <c r="G501" s="3">
        <v>168.72</v>
      </c>
      <c r="H501" s="3">
        <v>194.03</v>
      </c>
      <c r="I501" s="134">
        <f t="shared" si="2"/>
        <v>-0.20001081361687545</v>
      </c>
      <c r="J501" s="133" t="s">
        <v>723</v>
      </c>
    </row>
    <row r="502" spans="1:10">
      <c r="A502" s="20">
        <v>192268</v>
      </c>
      <c r="B502" s="61" t="s">
        <v>725</v>
      </c>
      <c r="C502" s="10">
        <v>10</v>
      </c>
      <c r="D502" s="9">
        <v>150.102422149527</v>
      </c>
      <c r="E502" s="9">
        <v>172.62</v>
      </c>
      <c r="F502" s="9">
        <v>300.2</v>
      </c>
      <c r="G502" s="3">
        <v>120.08399999999999</v>
      </c>
      <c r="H502" s="3">
        <v>138.1</v>
      </c>
      <c r="I502" s="134">
        <f>G502/D502-1</f>
        <v>-0.19998626084543569</v>
      </c>
      <c r="J502" s="133" t="s">
        <v>723</v>
      </c>
    </row>
    <row r="503" spans="1:10">
      <c r="A503" s="20">
        <v>192673</v>
      </c>
      <c r="B503" s="61" t="s">
        <v>272</v>
      </c>
      <c r="C503" s="10">
        <v>10</v>
      </c>
      <c r="D503" s="9">
        <v>195.36447849412122</v>
      </c>
      <c r="E503" s="9">
        <v>224.67</v>
      </c>
      <c r="F503" s="9">
        <v>390.73</v>
      </c>
      <c r="G503" s="3">
        <v>156.28800000000001</v>
      </c>
      <c r="H503" s="3">
        <v>179.73</v>
      </c>
      <c r="I503" s="134">
        <f t="shared" si="2"/>
        <v>-0.20001833903135602</v>
      </c>
      <c r="J503" s="133" t="s">
        <v>723</v>
      </c>
    </row>
    <row r="504" spans="1:10">
      <c r="A504" s="20">
        <v>191071</v>
      </c>
      <c r="B504" s="61" t="s">
        <v>727</v>
      </c>
      <c r="C504" s="10">
        <v>10</v>
      </c>
      <c r="D504" s="9">
        <v>195.36447849412122</v>
      </c>
      <c r="E504" s="9">
        <v>224.67</v>
      </c>
      <c r="F504" s="9">
        <v>390.73</v>
      </c>
      <c r="G504" s="3">
        <v>156.28800000000001</v>
      </c>
      <c r="H504" s="3">
        <v>179.73</v>
      </c>
      <c r="I504" s="134">
        <f t="shared" si="2"/>
        <v>-0.20001833903135602</v>
      </c>
      <c r="J504" s="133" t="s">
        <v>723</v>
      </c>
    </row>
    <row r="505" spans="1:10">
      <c r="A505" s="20">
        <v>80791</v>
      </c>
      <c r="B505" s="61" t="s">
        <v>273</v>
      </c>
      <c r="C505" s="10">
        <v>10</v>
      </c>
      <c r="D505" s="9">
        <v>195.36</v>
      </c>
      <c r="E505" s="9">
        <v>224.66</v>
      </c>
      <c r="F505" s="9">
        <v>390.72</v>
      </c>
    </row>
    <row r="506" spans="1:10">
      <c r="A506" s="20">
        <v>197711</v>
      </c>
      <c r="B506" s="61" t="s">
        <v>150</v>
      </c>
      <c r="C506" s="10">
        <v>10</v>
      </c>
      <c r="D506" s="9">
        <v>195.36447849412122</v>
      </c>
      <c r="E506" s="9">
        <v>224.67</v>
      </c>
      <c r="F506" s="9">
        <v>390.73</v>
      </c>
      <c r="G506" s="3">
        <v>156.28800000000001</v>
      </c>
      <c r="H506" s="3">
        <v>179.73</v>
      </c>
      <c r="I506" s="134">
        <f>G506/D506-1</f>
        <v>-0.20001833903135602</v>
      </c>
      <c r="J506" s="133" t="s">
        <v>723</v>
      </c>
    </row>
    <row r="507" spans="1:10">
      <c r="A507" s="20">
        <v>1943</v>
      </c>
      <c r="B507" s="61" t="s">
        <v>151</v>
      </c>
      <c r="C507" s="10">
        <v>10</v>
      </c>
      <c r="D507" s="9">
        <v>52.5</v>
      </c>
      <c r="E507" s="9">
        <v>60.38</v>
      </c>
      <c r="F507" s="9">
        <v>105</v>
      </c>
    </row>
    <row r="508" spans="1:10">
      <c r="A508" s="20">
        <v>203232</v>
      </c>
      <c r="B508" s="61" t="s">
        <v>152</v>
      </c>
      <c r="C508" s="10">
        <v>10</v>
      </c>
      <c r="D508" s="9">
        <v>195.36447849412122</v>
      </c>
      <c r="E508" s="9">
        <v>224.67</v>
      </c>
      <c r="F508" s="9">
        <v>390.73</v>
      </c>
      <c r="G508" s="3">
        <v>156.28800000000001</v>
      </c>
      <c r="H508" s="3">
        <v>179.73</v>
      </c>
      <c r="I508" s="134">
        <f t="shared" ref="I508:I522" si="3">G508/D508-1</f>
        <v>-0.20001833903135602</v>
      </c>
      <c r="J508" s="133" t="s">
        <v>723</v>
      </c>
    </row>
    <row r="509" spans="1:10">
      <c r="A509" s="20">
        <v>192685</v>
      </c>
      <c r="B509" s="61" t="s">
        <v>632</v>
      </c>
      <c r="C509" s="10">
        <v>10</v>
      </c>
      <c r="D509" s="9">
        <v>207.30196394276774</v>
      </c>
      <c r="E509" s="9">
        <v>238.4</v>
      </c>
      <c r="F509" s="9">
        <v>414.6</v>
      </c>
      <c r="G509" s="3">
        <v>165.83999999999997</v>
      </c>
      <c r="H509" s="3">
        <v>190.72</v>
      </c>
      <c r="I509" s="134">
        <f t="shared" si="3"/>
        <v>-0.20000757906092315</v>
      </c>
      <c r="J509" s="133" t="s">
        <v>723</v>
      </c>
    </row>
    <row r="510" spans="1:10">
      <c r="A510" s="20">
        <v>192266</v>
      </c>
      <c r="B510" s="61" t="s">
        <v>499</v>
      </c>
      <c r="C510" s="10">
        <v>10</v>
      </c>
      <c r="D510" s="9">
        <v>207.30196394276774</v>
      </c>
      <c r="E510" s="9">
        <v>238.4</v>
      </c>
      <c r="F510" s="9">
        <v>414.6</v>
      </c>
      <c r="G510" s="3">
        <v>165.83999999999997</v>
      </c>
      <c r="H510" s="3">
        <v>190.72</v>
      </c>
      <c r="I510" s="134">
        <f t="shared" si="3"/>
        <v>-0.20000757906092315</v>
      </c>
      <c r="J510" s="133" t="s">
        <v>723</v>
      </c>
    </row>
    <row r="511" spans="1:10">
      <c r="A511" s="20">
        <v>203209</v>
      </c>
      <c r="B511" s="61" t="s">
        <v>500</v>
      </c>
      <c r="C511" s="10">
        <v>10</v>
      </c>
      <c r="D511" s="9">
        <v>207.30196394276774</v>
      </c>
      <c r="E511" s="9">
        <v>238.4</v>
      </c>
      <c r="F511" s="9">
        <v>414.6</v>
      </c>
      <c r="G511" s="3">
        <v>165.83999999999997</v>
      </c>
      <c r="H511" s="3">
        <v>190.72</v>
      </c>
      <c r="I511" s="134">
        <f t="shared" si="3"/>
        <v>-0.20000757906092315</v>
      </c>
      <c r="J511" s="133" t="s">
        <v>723</v>
      </c>
    </row>
    <row r="512" spans="1:10">
      <c r="A512" s="102">
        <v>192220</v>
      </c>
      <c r="B512" s="34" t="s">
        <v>619</v>
      </c>
      <c r="C512" s="10">
        <v>10</v>
      </c>
      <c r="D512" s="9">
        <v>207.30196394276774</v>
      </c>
      <c r="E512" s="9">
        <v>238.4</v>
      </c>
      <c r="F512" s="9">
        <v>414.6</v>
      </c>
      <c r="G512" s="3">
        <v>165.83999999999997</v>
      </c>
      <c r="H512" s="3">
        <v>190.72</v>
      </c>
      <c r="I512" s="134">
        <f t="shared" si="3"/>
        <v>-0.20000757906092315</v>
      </c>
      <c r="J512" s="133" t="s">
        <v>723</v>
      </c>
    </row>
    <row r="513" spans="1:10">
      <c r="A513" s="20">
        <v>203225</v>
      </c>
      <c r="B513" s="61" t="s">
        <v>501</v>
      </c>
      <c r="C513" s="10">
        <v>10</v>
      </c>
      <c r="D513" s="9">
        <v>207.30196394276774</v>
      </c>
      <c r="E513" s="9">
        <v>238.4</v>
      </c>
      <c r="F513" s="9">
        <v>414.6</v>
      </c>
      <c r="G513" s="3">
        <v>165.83999999999997</v>
      </c>
      <c r="H513" s="3">
        <v>190.72</v>
      </c>
      <c r="I513" s="134">
        <f t="shared" si="3"/>
        <v>-0.20000757906092315</v>
      </c>
      <c r="J513" s="133" t="s">
        <v>723</v>
      </c>
    </row>
    <row r="514" spans="1:10">
      <c r="A514" s="20">
        <v>192247</v>
      </c>
      <c r="B514" s="61" t="s">
        <v>270</v>
      </c>
      <c r="C514" s="10">
        <v>10</v>
      </c>
      <c r="D514" s="9">
        <v>269.21539395704639</v>
      </c>
      <c r="E514" s="9">
        <v>309.60000000000002</v>
      </c>
      <c r="F514" s="9">
        <v>538.42999999999995</v>
      </c>
      <c r="G514" s="3">
        <v>215.37599999999998</v>
      </c>
      <c r="H514" s="3">
        <v>247.68</v>
      </c>
      <c r="I514" s="134">
        <f t="shared" si="3"/>
        <v>-0.19998631269070943</v>
      </c>
      <c r="J514" s="133" t="s">
        <v>723</v>
      </c>
    </row>
    <row r="515" spans="1:10">
      <c r="A515" s="102">
        <v>192672</v>
      </c>
      <c r="B515" s="61" t="s">
        <v>730</v>
      </c>
      <c r="C515" s="10">
        <v>10</v>
      </c>
      <c r="D515" s="9">
        <v>269.21539395704639</v>
      </c>
      <c r="E515" s="9">
        <v>309.60000000000002</v>
      </c>
      <c r="F515" s="9">
        <v>538.42999999999995</v>
      </c>
      <c r="G515" s="3">
        <v>215.37599999999998</v>
      </c>
      <c r="H515" s="3">
        <v>247.68</v>
      </c>
      <c r="I515" s="134">
        <f t="shared" si="3"/>
        <v>-0.19998631269070943</v>
      </c>
      <c r="J515" s="133" t="s">
        <v>723</v>
      </c>
    </row>
    <row r="516" spans="1:10">
      <c r="A516" s="20">
        <v>197709</v>
      </c>
      <c r="B516" s="61" t="s">
        <v>262</v>
      </c>
      <c r="C516" s="10">
        <v>10</v>
      </c>
      <c r="D516" s="9">
        <v>247.8283085097454</v>
      </c>
      <c r="E516" s="9">
        <v>285</v>
      </c>
      <c r="F516" s="9">
        <v>495.66</v>
      </c>
      <c r="G516" s="3">
        <v>198.26399999999998</v>
      </c>
      <c r="H516" s="3">
        <v>228</v>
      </c>
      <c r="I516" s="134">
        <f t="shared" si="3"/>
        <v>-0.19999453979970327</v>
      </c>
      <c r="J516" s="133" t="s">
        <v>723</v>
      </c>
    </row>
    <row r="517" spans="1:10">
      <c r="A517" s="20">
        <v>192656</v>
      </c>
      <c r="B517" s="61" t="s">
        <v>153</v>
      </c>
      <c r="C517" s="10">
        <v>10</v>
      </c>
      <c r="D517" s="9">
        <v>207.30196394276774</v>
      </c>
      <c r="E517" s="9">
        <v>238.4</v>
      </c>
      <c r="F517" s="9">
        <v>414.6</v>
      </c>
      <c r="G517" s="3">
        <v>165.83999999999997</v>
      </c>
      <c r="H517" s="3">
        <v>190.72</v>
      </c>
      <c r="I517" s="134">
        <f t="shared" si="3"/>
        <v>-0.20000757906092315</v>
      </c>
      <c r="J517" s="133" t="s">
        <v>723</v>
      </c>
    </row>
    <row r="518" spans="1:10">
      <c r="A518" s="20">
        <v>65868</v>
      </c>
      <c r="B518" s="61" t="s">
        <v>227</v>
      </c>
      <c r="C518" s="10">
        <v>10</v>
      </c>
      <c r="D518" s="9">
        <v>207.30196394276774</v>
      </c>
      <c r="E518" s="9">
        <v>238.4</v>
      </c>
      <c r="F518" s="9">
        <v>414.6</v>
      </c>
      <c r="G518" s="3">
        <v>165.83999999999997</v>
      </c>
      <c r="H518" s="3">
        <v>190.72</v>
      </c>
      <c r="I518" s="134">
        <f t="shared" si="3"/>
        <v>-0.20000757906092315</v>
      </c>
      <c r="J518" s="133" t="s">
        <v>723</v>
      </c>
    </row>
    <row r="519" spans="1:10">
      <c r="A519" s="20">
        <v>203208</v>
      </c>
      <c r="B519" s="61" t="s">
        <v>154</v>
      </c>
      <c r="C519" s="10">
        <v>10</v>
      </c>
      <c r="D519" s="9">
        <v>207.30196394276774</v>
      </c>
      <c r="E519" s="9">
        <v>238.4</v>
      </c>
      <c r="F519" s="9">
        <v>414.6</v>
      </c>
      <c r="G519" s="3">
        <v>165.83999999999997</v>
      </c>
      <c r="H519" s="3">
        <v>190.72</v>
      </c>
      <c r="I519" s="134">
        <f t="shared" si="3"/>
        <v>-0.20000757906092315</v>
      </c>
      <c r="J519" s="133" t="s">
        <v>723</v>
      </c>
    </row>
    <row r="520" spans="1:10">
      <c r="A520" s="20">
        <v>197706</v>
      </c>
      <c r="B520" s="61" t="s">
        <v>155</v>
      </c>
      <c r="C520" s="10">
        <v>10</v>
      </c>
      <c r="D520" s="9">
        <v>207.30196394276774</v>
      </c>
      <c r="E520" s="9">
        <v>238.4</v>
      </c>
      <c r="F520" s="9">
        <v>414.6</v>
      </c>
      <c r="G520" s="3">
        <v>165.83999999999997</v>
      </c>
      <c r="H520" s="3">
        <v>190.72</v>
      </c>
      <c r="I520" s="134">
        <f t="shared" si="3"/>
        <v>-0.20000757906092315</v>
      </c>
      <c r="J520" s="133" t="s">
        <v>723</v>
      </c>
    </row>
    <row r="521" spans="1:10">
      <c r="A521" s="67">
        <v>206242</v>
      </c>
      <c r="B521" s="61" t="s">
        <v>88</v>
      </c>
      <c r="C521" s="10">
        <v>10</v>
      </c>
      <c r="D521" s="9">
        <v>207.30196394276774</v>
      </c>
      <c r="E521" s="9">
        <v>238.4</v>
      </c>
      <c r="F521" s="9">
        <v>414.6</v>
      </c>
      <c r="G521" s="3">
        <v>165.83999999999997</v>
      </c>
      <c r="H521" s="3">
        <v>190.72</v>
      </c>
      <c r="I521" s="134">
        <f t="shared" si="3"/>
        <v>-0.20000757906092315</v>
      </c>
      <c r="J521" s="133" t="s">
        <v>723</v>
      </c>
    </row>
    <row r="522" spans="1:10">
      <c r="A522" s="33">
        <v>192214</v>
      </c>
      <c r="B522" s="61" t="s">
        <v>186</v>
      </c>
      <c r="C522" s="10">
        <v>10</v>
      </c>
      <c r="D522" s="9">
        <v>221.57456994535445</v>
      </c>
      <c r="E522" s="9">
        <v>254.81</v>
      </c>
      <c r="F522" s="9">
        <v>443.15</v>
      </c>
      <c r="G522" s="3">
        <v>177.26399999999998</v>
      </c>
      <c r="H522" s="3">
        <v>203.85</v>
      </c>
      <c r="I522" s="134">
        <f t="shared" si="3"/>
        <v>-0.19998039466479622</v>
      </c>
      <c r="J522" s="133" t="s">
        <v>723</v>
      </c>
    </row>
    <row r="523" spans="1:10">
      <c r="A523" s="20">
        <v>80810</v>
      </c>
      <c r="B523" s="61" t="s">
        <v>187</v>
      </c>
      <c r="C523" s="10">
        <v>10</v>
      </c>
      <c r="D523" s="9">
        <v>221.58</v>
      </c>
      <c r="E523" s="9">
        <v>254.82</v>
      </c>
      <c r="F523" s="9">
        <v>443.16</v>
      </c>
    </row>
    <row r="524" spans="1:10">
      <c r="A524" s="20">
        <v>192677</v>
      </c>
      <c r="B524" s="61" t="s">
        <v>188</v>
      </c>
      <c r="C524" s="10">
        <v>10</v>
      </c>
      <c r="D524" s="9">
        <v>221.57456994535445</v>
      </c>
      <c r="E524" s="9">
        <v>254.81</v>
      </c>
      <c r="F524" s="9">
        <v>443.15</v>
      </c>
      <c r="G524" s="3">
        <v>177.26399999999998</v>
      </c>
      <c r="H524" s="3">
        <v>203.85</v>
      </c>
      <c r="I524" s="134">
        <f t="shared" ref="I524:I529" si="4">G524/D524-1</f>
        <v>-0.19998039466479622</v>
      </c>
      <c r="J524" s="133" t="s">
        <v>723</v>
      </c>
    </row>
    <row r="525" spans="1:10">
      <c r="A525" s="20">
        <v>197710</v>
      </c>
      <c r="B525" s="61" t="s">
        <v>198</v>
      </c>
      <c r="C525" s="10">
        <v>10</v>
      </c>
      <c r="D525" s="9">
        <v>221.57456994535445</v>
      </c>
      <c r="E525" s="9">
        <v>254.81</v>
      </c>
      <c r="F525" s="9">
        <v>443.15</v>
      </c>
      <c r="G525" s="3">
        <v>177.26399999999998</v>
      </c>
      <c r="H525" s="3">
        <v>203.85</v>
      </c>
      <c r="I525" s="134">
        <f t="shared" si="4"/>
        <v>-0.19998039466479622</v>
      </c>
      <c r="J525" s="133" t="s">
        <v>723</v>
      </c>
    </row>
    <row r="526" spans="1:10">
      <c r="A526" s="20">
        <v>192659</v>
      </c>
      <c r="B526" s="61" t="s">
        <v>20</v>
      </c>
      <c r="C526" s="10">
        <v>10</v>
      </c>
      <c r="D526" s="9">
        <v>115.57755564174107</v>
      </c>
      <c r="E526" s="9">
        <v>132.91</v>
      </c>
      <c r="F526" s="9">
        <v>231.16</v>
      </c>
      <c r="G526" s="3">
        <v>92.46</v>
      </c>
      <c r="H526" s="3">
        <v>106.33</v>
      </c>
      <c r="I526" s="134">
        <f t="shared" si="4"/>
        <v>-0.20001768953653254</v>
      </c>
      <c r="J526" s="133" t="s">
        <v>723</v>
      </c>
    </row>
    <row r="527" spans="1:10">
      <c r="A527" s="20">
        <v>192675</v>
      </c>
      <c r="B527" s="61" t="s">
        <v>226</v>
      </c>
      <c r="C527" s="10">
        <v>10</v>
      </c>
      <c r="D527" s="9">
        <v>115.57755564174107</v>
      </c>
      <c r="E527" s="9">
        <v>132.91</v>
      </c>
      <c r="F527" s="9">
        <v>231.16</v>
      </c>
      <c r="G527" s="3">
        <v>92.46</v>
      </c>
      <c r="H527" s="3">
        <v>106.33</v>
      </c>
      <c r="I527" s="134">
        <f t="shared" si="4"/>
        <v>-0.20001768953653254</v>
      </c>
      <c r="J527" s="133" t="s">
        <v>723</v>
      </c>
    </row>
    <row r="528" spans="1:10">
      <c r="A528" s="20">
        <v>192676</v>
      </c>
      <c r="B528" s="61" t="s">
        <v>731</v>
      </c>
      <c r="C528" s="10">
        <v>10</v>
      </c>
      <c r="D528" s="9">
        <v>221.57456994535445</v>
      </c>
      <c r="E528" s="9">
        <v>254.81</v>
      </c>
      <c r="F528" s="9">
        <v>443.15</v>
      </c>
      <c r="G528" s="3">
        <v>177.26399999999998</v>
      </c>
      <c r="H528" s="3">
        <v>203.85</v>
      </c>
      <c r="I528" s="134">
        <f t="shared" si="4"/>
        <v>-0.19998039466479622</v>
      </c>
      <c r="J528" s="133" t="s">
        <v>723</v>
      </c>
    </row>
    <row r="529" spans="1:10">
      <c r="A529" s="20">
        <v>203235</v>
      </c>
      <c r="B529" s="61" t="s">
        <v>634</v>
      </c>
      <c r="C529" s="10">
        <v>10</v>
      </c>
      <c r="D529" s="9">
        <v>221.57456994535445</v>
      </c>
      <c r="E529" s="9">
        <v>254.81</v>
      </c>
      <c r="F529" s="9">
        <v>443.15</v>
      </c>
      <c r="G529" s="3">
        <v>177.26399999999998</v>
      </c>
      <c r="H529" s="3">
        <v>203.85</v>
      </c>
      <c r="I529" s="134">
        <f t="shared" si="4"/>
        <v>-0.19998039466479622</v>
      </c>
      <c r="J529" s="133" t="s">
        <v>723</v>
      </c>
    </row>
    <row r="530" spans="1:10">
      <c r="A530" s="20">
        <v>153898</v>
      </c>
      <c r="B530" s="61" t="s">
        <v>364</v>
      </c>
      <c r="C530" s="10">
        <v>10</v>
      </c>
      <c r="D530" s="9">
        <v>221.58</v>
      </c>
      <c r="E530" s="9">
        <v>254.82</v>
      </c>
      <c r="F530" s="9">
        <v>443.16</v>
      </c>
    </row>
    <row r="531" spans="1:10">
      <c r="A531" s="20">
        <v>192254</v>
      </c>
      <c r="B531" s="61" t="s">
        <v>732</v>
      </c>
      <c r="C531" s="10">
        <v>10</v>
      </c>
      <c r="D531" s="9">
        <v>193.00753438360235</v>
      </c>
      <c r="E531" s="9">
        <v>221.96</v>
      </c>
      <c r="F531" s="9">
        <v>386.02</v>
      </c>
      <c r="G531" s="3">
        <v>154.40399999999997</v>
      </c>
      <c r="H531" s="3">
        <v>177.56</v>
      </c>
      <c r="I531" s="134">
        <f>G531/D531-1</f>
        <v>-0.2000105048069154</v>
      </c>
      <c r="J531" s="133" t="s">
        <v>723</v>
      </c>
    </row>
    <row r="532" spans="1:10">
      <c r="A532" s="20">
        <v>192244</v>
      </c>
      <c r="B532" s="61" t="s">
        <v>31</v>
      </c>
      <c r="C532" s="10">
        <v>10</v>
      </c>
      <c r="D532" s="9">
        <v>193.00753438360235</v>
      </c>
      <c r="E532" s="9">
        <v>221.96</v>
      </c>
      <c r="F532" s="9">
        <v>386.02</v>
      </c>
      <c r="G532" s="3">
        <v>154.40399999999997</v>
      </c>
      <c r="H532" s="3">
        <v>177.56</v>
      </c>
      <c r="I532" s="134">
        <f>G532/D532-1</f>
        <v>-0.2000105048069154</v>
      </c>
      <c r="J532" s="133" t="s">
        <v>723</v>
      </c>
    </row>
    <row r="533" spans="1:10">
      <c r="A533" s="20">
        <v>197708</v>
      </c>
      <c r="B533" s="61" t="s">
        <v>192</v>
      </c>
      <c r="C533" s="10">
        <v>10</v>
      </c>
      <c r="D533" s="9">
        <v>258.52185123339592</v>
      </c>
      <c r="E533" s="9">
        <v>297.3</v>
      </c>
      <c r="F533" s="9">
        <v>517.04</v>
      </c>
      <c r="G533" s="3">
        <v>206.82</v>
      </c>
      <c r="H533" s="3">
        <v>237.84</v>
      </c>
      <c r="I533" s="134">
        <f>G533/D533-1</f>
        <v>-0.19999025609142418</v>
      </c>
      <c r="J533" s="133" t="s">
        <v>723</v>
      </c>
    </row>
    <row r="534" spans="1:10">
      <c r="A534" s="135">
        <v>203223</v>
      </c>
      <c r="B534" s="61" t="s">
        <v>182</v>
      </c>
      <c r="C534" s="10">
        <v>10</v>
      </c>
      <c r="D534" s="9">
        <v>227.55422444796713</v>
      </c>
      <c r="E534" s="9">
        <v>261.69</v>
      </c>
      <c r="F534" s="9">
        <v>455.11</v>
      </c>
      <c r="G534" s="3">
        <v>182.04</v>
      </c>
      <c r="H534" s="3">
        <v>209.35</v>
      </c>
      <c r="I534" s="134">
        <f>G534/D534-1</f>
        <v>-0.2000148516617607</v>
      </c>
      <c r="J534" s="133" t="s">
        <v>723</v>
      </c>
    </row>
    <row r="535" spans="1:10">
      <c r="A535" s="20">
        <v>80373</v>
      </c>
      <c r="B535" s="61" t="s">
        <v>183</v>
      </c>
      <c r="C535" s="10">
        <v>10</v>
      </c>
      <c r="D535" s="9">
        <v>134.11199999999999</v>
      </c>
      <c r="E535" s="9">
        <v>154.22999999999999</v>
      </c>
      <c r="F535" s="9">
        <v>268.22000000000003</v>
      </c>
    </row>
    <row r="536" spans="1:10">
      <c r="A536" s="113">
        <v>200444</v>
      </c>
      <c r="B536" s="61" t="s">
        <v>245</v>
      </c>
      <c r="C536" s="10">
        <v>10</v>
      </c>
      <c r="D536" s="9">
        <v>227.55422444796713</v>
      </c>
      <c r="E536" s="9">
        <v>261.69</v>
      </c>
      <c r="F536" s="9">
        <v>455.11</v>
      </c>
      <c r="G536" s="3">
        <v>182.04</v>
      </c>
      <c r="H536" s="3">
        <v>209.35</v>
      </c>
      <c r="I536" s="134">
        <f>G536/D536-1</f>
        <v>-0.2000148516617607</v>
      </c>
      <c r="J536" s="133" t="s">
        <v>723</v>
      </c>
    </row>
    <row r="537" spans="1:10">
      <c r="A537" s="20">
        <v>192252</v>
      </c>
      <c r="B537" s="61" t="s">
        <v>184</v>
      </c>
      <c r="C537" s="10">
        <v>10</v>
      </c>
      <c r="D537" s="9">
        <v>227.55422444796713</v>
      </c>
      <c r="E537" s="9">
        <v>261.69</v>
      </c>
      <c r="F537" s="9">
        <v>455.11</v>
      </c>
      <c r="G537" s="3">
        <v>182.04</v>
      </c>
      <c r="H537" s="3">
        <v>209.35</v>
      </c>
      <c r="I537" s="134">
        <f>G537/D537-1</f>
        <v>-0.2000148516617607</v>
      </c>
      <c r="J537" s="133" t="s">
        <v>723</v>
      </c>
    </row>
    <row r="538" spans="1:10">
      <c r="A538" s="20">
        <v>192255</v>
      </c>
      <c r="B538" s="61" t="s">
        <v>266</v>
      </c>
      <c r="C538" s="10">
        <v>10</v>
      </c>
      <c r="D538" s="9">
        <v>136.986464645621</v>
      </c>
      <c r="E538" s="9">
        <v>157.53</v>
      </c>
      <c r="F538" s="9">
        <v>273.97000000000003</v>
      </c>
      <c r="G538" s="3">
        <v>109.58399999999999</v>
      </c>
      <c r="H538" s="3">
        <v>126.02</v>
      </c>
      <c r="I538" s="134">
        <f>G538/D538-1</f>
        <v>-0.20003775348542785</v>
      </c>
      <c r="J538" s="133" t="s">
        <v>723</v>
      </c>
    </row>
    <row r="539" spans="1:10">
      <c r="A539" s="20">
        <v>192273</v>
      </c>
      <c r="B539" s="61" t="s">
        <v>267</v>
      </c>
      <c r="C539" s="10">
        <v>10</v>
      </c>
      <c r="D539" s="9">
        <v>136.986464645621</v>
      </c>
      <c r="E539" s="9">
        <v>157.53</v>
      </c>
      <c r="F539" s="9">
        <v>273.97000000000003</v>
      </c>
      <c r="G539" s="3">
        <v>109.58399999999999</v>
      </c>
      <c r="H539" s="3">
        <v>126.02</v>
      </c>
      <c r="I539" s="134">
        <f>G539/D539-1</f>
        <v>-0.20003775348542785</v>
      </c>
      <c r="J539" s="133" t="s">
        <v>723</v>
      </c>
    </row>
    <row r="540" spans="1:10">
      <c r="A540" s="20">
        <v>191075</v>
      </c>
      <c r="B540" s="61" t="s">
        <v>58</v>
      </c>
      <c r="C540" s="10">
        <v>10</v>
      </c>
      <c r="D540" s="9">
        <v>126.31474547854934</v>
      </c>
      <c r="E540" s="9">
        <v>145.26</v>
      </c>
      <c r="F540" s="9">
        <v>252.63</v>
      </c>
      <c r="G540" s="3">
        <v>101.05199999999999</v>
      </c>
      <c r="H540" s="3">
        <v>116.21</v>
      </c>
      <c r="I540" s="134">
        <f>G540/D540-1</f>
        <v>-0.19999838801748959</v>
      </c>
      <c r="J540" s="133" t="s">
        <v>723</v>
      </c>
    </row>
    <row r="541" spans="1:10">
      <c r="A541" s="20">
        <v>99526</v>
      </c>
      <c r="B541" s="61" t="s">
        <v>59</v>
      </c>
      <c r="C541" s="10">
        <v>10</v>
      </c>
      <c r="D541" s="9">
        <v>126.312</v>
      </c>
      <c r="E541" s="9">
        <v>145.26</v>
      </c>
      <c r="F541" s="9">
        <v>252.62</v>
      </c>
    </row>
    <row r="542" spans="1:10">
      <c r="A542" s="33">
        <v>192217</v>
      </c>
      <c r="B542" s="61" t="s">
        <v>95</v>
      </c>
      <c r="C542" s="10">
        <v>10</v>
      </c>
      <c r="D542" s="9">
        <v>126.31474547854934</v>
      </c>
      <c r="E542" s="9">
        <v>145.26</v>
      </c>
      <c r="F542" s="9">
        <v>252.63</v>
      </c>
      <c r="G542" s="3">
        <v>101.05199999999999</v>
      </c>
      <c r="H542" s="3">
        <v>116.21</v>
      </c>
      <c r="I542" s="134">
        <f t="shared" ref="I542:I553" si="5">G542/D542-1</f>
        <v>-0.19999838801748959</v>
      </c>
      <c r="J542" s="133" t="s">
        <v>723</v>
      </c>
    </row>
    <row r="543" spans="1:10">
      <c r="A543" s="20">
        <v>192215</v>
      </c>
      <c r="B543" s="34" t="s">
        <v>620</v>
      </c>
      <c r="C543" s="10">
        <v>10</v>
      </c>
      <c r="D543" s="9">
        <v>126.31474547854934</v>
      </c>
      <c r="E543" s="9">
        <v>145.26</v>
      </c>
      <c r="F543" s="9">
        <v>252.63</v>
      </c>
      <c r="G543" s="3">
        <v>101.05199999999999</v>
      </c>
      <c r="H543" s="3">
        <v>116.21</v>
      </c>
      <c r="I543" s="134">
        <f t="shared" si="5"/>
        <v>-0.19999838801748959</v>
      </c>
      <c r="J543" s="133" t="s">
        <v>723</v>
      </c>
    </row>
    <row r="544" spans="1:10">
      <c r="A544" s="33">
        <v>192216</v>
      </c>
      <c r="B544" s="61" t="s">
        <v>248</v>
      </c>
      <c r="C544" s="10">
        <v>10</v>
      </c>
      <c r="D544" s="9">
        <v>126.31474547854934</v>
      </c>
      <c r="E544" s="9">
        <v>145.26</v>
      </c>
      <c r="F544" s="9">
        <v>252.63</v>
      </c>
      <c r="G544" s="3">
        <v>101.05199999999999</v>
      </c>
      <c r="H544" s="3">
        <v>116.21</v>
      </c>
      <c r="I544" s="134">
        <f t="shared" si="5"/>
        <v>-0.19999838801748959</v>
      </c>
      <c r="J544" s="133" t="s">
        <v>723</v>
      </c>
    </row>
    <row r="545" spans="1:10">
      <c r="A545" s="33">
        <v>192213</v>
      </c>
      <c r="B545" s="61" t="s">
        <v>204</v>
      </c>
      <c r="C545" s="10">
        <v>10</v>
      </c>
      <c r="D545" s="9">
        <v>136.986464645621</v>
      </c>
      <c r="E545" s="9">
        <v>157.53</v>
      </c>
      <c r="F545" s="9">
        <v>273.97000000000003</v>
      </c>
      <c r="G545" s="3">
        <v>109.58399999999999</v>
      </c>
      <c r="H545" s="3">
        <v>126.02</v>
      </c>
      <c r="I545" s="134">
        <f t="shared" si="5"/>
        <v>-0.20003775348542785</v>
      </c>
      <c r="J545" s="133" t="s">
        <v>723</v>
      </c>
    </row>
    <row r="546" spans="1:10">
      <c r="A546" s="20">
        <v>192230</v>
      </c>
      <c r="B546" s="61" t="s">
        <v>205</v>
      </c>
      <c r="C546" s="10">
        <v>10</v>
      </c>
      <c r="D546" s="9">
        <v>136.986464645621</v>
      </c>
      <c r="E546" s="9">
        <v>157.53</v>
      </c>
      <c r="F546" s="9">
        <v>273.97000000000003</v>
      </c>
      <c r="G546" s="3">
        <v>109.58399999999999</v>
      </c>
      <c r="H546" s="3">
        <v>126.02</v>
      </c>
      <c r="I546" s="134">
        <f t="shared" si="5"/>
        <v>-0.20003775348542785</v>
      </c>
      <c r="J546" s="133" t="s">
        <v>723</v>
      </c>
    </row>
    <row r="547" spans="1:10">
      <c r="A547" s="20">
        <v>192681</v>
      </c>
      <c r="B547" s="61" t="s">
        <v>206</v>
      </c>
      <c r="C547" s="10">
        <v>10</v>
      </c>
      <c r="D547" s="9">
        <v>136.986464645621</v>
      </c>
      <c r="E547" s="9">
        <v>157.53</v>
      </c>
      <c r="F547" s="9">
        <v>273.97000000000003</v>
      </c>
      <c r="G547" s="3">
        <v>109.58399999999999</v>
      </c>
      <c r="H547" s="3">
        <v>126.02</v>
      </c>
      <c r="I547" s="134">
        <f t="shared" si="5"/>
        <v>-0.20003775348542785</v>
      </c>
      <c r="J547" s="133" t="s">
        <v>723</v>
      </c>
    </row>
    <row r="548" spans="1:10">
      <c r="A548" s="20">
        <v>192310</v>
      </c>
      <c r="B548" s="34" t="s">
        <v>621</v>
      </c>
      <c r="C548" s="10">
        <v>10</v>
      </c>
      <c r="D548" s="9">
        <v>136.986464645621</v>
      </c>
      <c r="E548" s="9">
        <v>157.53</v>
      </c>
      <c r="F548" s="9">
        <v>273.97000000000003</v>
      </c>
      <c r="G548" s="3">
        <v>109.58399999999999</v>
      </c>
      <c r="H548" s="3">
        <v>126.02</v>
      </c>
      <c r="I548" s="134">
        <f t="shared" si="5"/>
        <v>-0.20003775348542785</v>
      </c>
      <c r="J548" s="133" t="s">
        <v>723</v>
      </c>
    </row>
    <row r="549" spans="1:10">
      <c r="A549" s="33">
        <v>191065</v>
      </c>
      <c r="B549" s="34" t="s">
        <v>622</v>
      </c>
      <c r="C549" s="10">
        <v>10</v>
      </c>
      <c r="D549" s="9">
        <v>136.986464645621</v>
      </c>
      <c r="E549" s="9">
        <v>157.53</v>
      </c>
      <c r="F549" s="9">
        <v>273.97000000000003</v>
      </c>
      <c r="G549" s="3">
        <v>109.58399999999999</v>
      </c>
      <c r="H549" s="3">
        <v>126.02</v>
      </c>
      <c r="I549" s="134">
        <f t="shared" si="5"/>
        <v>-0.20003775348542785</v>
      </c>
      <c r="J549" s="133" t="s">
        <v>723</v>
      </c>
    </row>
    <row r="550" spans="1:10">
      <c r="A550" s="102">
        <v>192657</v>
      </c>
      <c r="B550" s="61" t="s">
        <v>207</v>
      </c>
      <c r="C550" s="10">
        <v>10</v>
      </c>
      <c r="D550" s="9">
        <v>178.71310482443684</v>
      </c>
      <c r="E550" s="9">
        <v>205.52</v>
      </c>
      <c r="F550" s="9">
        <v>357.43</v>
      </c>
      <c r="G550" s="3">
        <v>142.96799999999999</v>
      </c>
      <c r="H550" s="3">
        <v>164.41</v>
      </c>
      <c r="I550" s="134">
        <f t="shared" si="5"/>
        <v>-0.20001389858651897</v>
      </c>
      <c r="J550" s="133" t="s">
        <v>723</v>
      </c>
    </row>
    <row r="551" spans="1:10">
      <c r="A551" s="20">
        <v>192229</v>
      </c>
      <c r="B551" s="61" t="s">
        <v>208</v>
      </c>
      <c r="C551" s="10">
        <v>10</v>
      </c>
      <c r="D551" s="9">
        <v>178.71310482443684</v>
      </c>
      <c r="E551" s="9">
        <v>205.52</v>
      </c>
      <c r="F551" s="9">
        <v>357.43</v>
      </c>
      <c r="G551" s="3">
        <v>142.96799999999999</v>
      </c>
      <c r="H551" s="3">
        <v>164.41</v>
      </c>
      <c r="I551" s="134">
        <f t="shared" si="5"/>
        <v>-0.20001389858651897</v>
      </c>
      <c r="J551" s="133" t="s">
        <v>723</v>
      </c>
    </row>
    <row r="552" spans="1:10">
      <c r="A552" s="20">
        <v>191068</v>
      </c>
      <c r="B552" s="34" t="s">
        <v>623</v>
      </c>
      <c r="C552" s="10">
        <v>10</v>
      </c>
      <c r="D552" s="9">
        <v>178.71310482443684</v>
      </c>
      <c r="E552" s="9">
        <v>205.52</v>
      </c>
      <c r="F552" s="9">
        <v>357.43</v>
      </c>
      <c r="G552" s="3">
        <v>142.96799999999999</v>
      </c>
      <c r="H552" s="3">
        <v>164.41</v>
      </c>
      <c r="I552" s="134">
        <f t="shared" si="5"/>
        <v>-0.20001389858651897</v>
      </c>
      <c r="J552" s="133" t="s">
        <v>723</v>
      </c>
    </row>
    <row r="553" spans="1:10">
      <c r="A553" s="33">
        <v>192249</v>
      </c>
      <c r="B553" s="61" t="s">
        <v>45</v>
      </c>
      <c r="C553" s="10">
        <v>10</v>
      </c>
      <c r="D553" s="9">
        <v>178.71310482443684</v>
      </c>
      <c r="E553" s="9">
        <v>205.52</v>
      </c>
      <c r="F553" s="9">
        <v>357.43</v>
      </c>
      <c r="G553" s="3">
        <v>142.96799999999999</v>
      </c>
      <c r="H553" s="3">
        <v>164.41</v>
      </c>
      <c r="I553" s="134">
        <f t="shared" si="5"/>
        <v>-0.20001389858651897</v>
      </c>
      <c r="J553" s="133" t="s">
        <v>723</v>
      </c>
    </row>
    <row r="554" spans="1:10">
      <c r="A554" s="20">
        <v>86240</v>
      </c>
      <c r="B554" s="61" t="s">
        <v>297</v>
      </c>
      <c r="C554" s="10">
        <v>10</v>
      </c>
      <c r="D554" s="9">
        <v>178.71600000000001</v>
      </c>
      <c r="E554" s="9">
        <v>205.52</v>
      </c>
      <c r="F554" s="9">
        <v>357.43</v>
      </c>
    </row>
    <row r="555" spans="1:10">
      <c r="A555" s="33">
        <v>192218</v>
      </c>
      <c r="B555" s="61" t="s">
        <v>77</v>
      </c>
      <c r="C555" s="10">
        <v>10</v>
      </c>
      <c r="D555" s="9">
        <v>196.58659766253842</v>
      </c>
      <c r="E555" s="9">
        <v>226.07</v>
      </c>
      <c r="F555" s="9">
        <v>393.17</v>
      </c>
      <c r="G555" s="3">
        <v>157.27199999999999</v>
      </c>
      <c r="H555" s="3">
        <v>180.86</v>
      </c>
      <c r="I555" s="134">
        <f t="shared" ref="I555:I560" si="6">G555/D555-1</f>
        <v>-0.1999861543462188</v>
      </c>
      <c r="J555" s="133" t="s">
        <v>723</v>
      </c>
    </row>
    <row r="556" spans="1:10">
      <c r="A556" s="33">
        <v>58396</v>
      </c>
      <c r="B556" s="34" t="s">
        <v>643</v>
      </c>
      <c r="C556" s="10">
        <v>10</v>
      </c>
      <c r="D556" s="9">
        <v>157.26927813003076</v>
      </c>
      <c r="E556" s="9">
        <v>180.86</v>
      </c>
      <c r="F556" s="9">
        <v>314.54000000000002</v>
      </c>
      <c r="G556" s="3">
        <v>125.82</v>
      </c>
      <c r="H556" s="3">
        <v>144.69</v>
      </c>
      <c r="I556" s="134">
        <f t="shared" si="6"/>
        <v>-0.19997089389593559</v>
      </c>
      <c r="J556" s="133" t="s">
        <v>723</v>
      </c>
    </row>
    <row r="557" spans="1:10">
      <c r="A557" s="20">
        <v>192245</v>
      </c>
      <c r="B557" s="61" t="s">
        <v>78</v>
      </c>
      <c r="C557" s="10">
        <v>10</v>
      </c>
      <c r="D557" s="9">
        <v>196.58659766253842</v>
      </c>
      <c r="E557" s="9">
        <v>226.07</v>
      </c>
      <c r="F557" s="9">
        <v>393.17</v>
      </c>
      <c r="G557" s="3">
        <v>157.27199999999999</v>
      </c>
      <c r="H557" s="3">
        <v>180.86</v>
      </c>
      <c r="I557" s="134">
        <f t="shared" si="6"/>
        <v>-0.1999861543462188</v>
      </c>
      <c r="J557" s="133" t="s">
        <v>723</v>
      </c>
    </row>
    <row r="558" spans="1:10">
      <c r="A558" s="33">
        <v>192226</v>
      </c>
      <c r="B558" s="34" t="s">
        <v>624</v>
      </c>
      <c r="C558" s="10">
        <v>10</v>
      </c>
      <c r="D558" s="9">
        <v>196.58659766253842</v>
      </c>
      <c r="E558" s="9">
        <v>226.07</v>
      </c>
      <c r="F558" s="9">
        <v>393.17</v>
      </c>
      <c r="G558" s="3">
        <v>157.27199999999999</v>
      </c>
      <c r="H558" s="3">
        <v>180.86</v>
      </c>
      <c r="I558" s="134">
        <f t="shared" si="6"/>
        <v>-0.1999861543462188</v>
      </c>
      <c r="J558" s="133" t="s">
        <v>723</v>
      </c>
    </row>
    <row r="559" spans="1:10">
      <c r="A559" s="102">
        <v>192246</v>
      </c>
      <c r="B559" s="61" t="s">
        <v>247</v>
      </c>
      <c r="C559" s="10">
        <v>10</v>
      </c>
      <c r="D559" s="9">
        <v>196.58659766253842</v>
      </c>
      <c r="E559" s="9">
        <v>226.07</v>
      </c>
      <c r="F559" s="9">
        <v>393.17</v>
      </c>
      <c r="G559" s="3">
        <v>157.27199999999999</v>
      </c>
      <c r="H559" s="3">
        <v>180.86</v>
      </c>
      <c r="I559" s="134">
        <f t="shared" si="6"/>
        <v>-0.1999861543462188</v>
      </c>
      <c r="J559" s="133" t="s">
        <v>723</v>
      </c>
    </row>
    <row r="560" spans="1:10">
      <c r="A560" s="33">
        <v>192263</v>
      </c>
      <c r="B560" s="61" t="s">
        <v>21</v>
      </c>
      <c r="C560" s="10">
        <v>10</v>
      </c>
      <c r="D560" s="9">
        <v>227.55422444796713</v>
      </c>
      <c r="E560" s="9">
        <v>261.69</v>
      </c>
      <c r="F560" s="9">
        <v>455.11</v>
      </c>
      <c r="G560" s="3">
        <v>182.04</v>
      </c>
      <c r="H560" s="3">
        <v>209.35</v>
      </c>
      <c r="I560" s="134">
        <f t="shared" si="6"/>
        <v>-0.2000148516617607</v>
      </c>
      <c r="J560" s="133" t="s">
        <v>723</v>
      </c>
    </row>
    <row r="561" spans="1:10">
      <c r="A561" s="20">
        <v>47257</v>
      </c>
      <c r="B561" s="61" t="s">
        <v>412</v>
      </c>
      <c r="C561" s="10">
        <v>10</v>
      </c>
      <c r="D561" s="9">
        <v>146.43600000000001</v>
      </c>
      <c r="E561" s="9">
        <v>168.4</v>
      </c>
      <c r="F561" s="9">
        <v>292.87</v>
      </c>
    </row>
    <row r="562" spans="1:10">
      <c r="A562" s="20">
        <v>192259</v>
      </c>
      <c r="B562" s="61" t="s">
        <v>22</v>
      </c>
      <c r="C562" s="10">
        <v>10</v>
      </c>
      <c r="D562" s="9">
        <v>227.55422444796713</v>
      </c>
      <c r="E562" s="9">
        <v>261.69</v>
      </c>
      <c r="F562" s="9">
        <v>455.11</v>
      </c>
      <c r="G562" s="3">
        <v>182.04</v>
      </c>
      <c r="H562" s="3">
        <v>209.35</v>
      </c>
      <c r="I562" s="134">
        <f>G562/D562-1</f>
        <v>-0.2000148516617607</v>
      </c>
      <c r="J562" s="133" t="s">
        <v>723</v>
      </c>
    </row>
    <row r="563" spans="1:10">
      <c r="A563" s="20">
        <v>192660</v>
      </c>
      <c r="B563" s="61" t="s">
        <v>96</v>
      </c>
      <c r="C563" s="10">
        <v>10</v>
      </c>
      <c r="D563" s="9">
        <v>237.04747155977935</v>
      </c>
      <c r="E563" s="9">
        <v>272.60000000000002</v>
      </c>
      <c r="F563" s="9">
        <v>474.09</v>
      </c>
      <c r="G563" s="3">
        <v>189.636</v>
      </c>
      <c r="H563" s="3">
        <v>218.08</v>
      </c>
      <c r="I563" s="134">
        <f>G563/D563-1</f>
        <v>-0.20000834114707267</v>
      </c>
      <c r="J563" s="133" t="s">
        <v>723</v>
      </c>
    </row>
    <row r="564" spans="1:10">
      <c r="A564" s="20">
        <v>192242</v>
      </c>
      <c r="B564" s="61" t="s">
        <v>733</v>
      </c>
      <c r="C564" s="10">
        <v>10</v>
      </c>
      <c r="D564" s="9">
        <v>237.04747155977935</v>
      </c>
      <c r="E564" s="9">
        <v>272.60000000000002</v>
      </c>
      <c r="F564" s="9">
        <v>474.09</v>
      </c>
      <c r="G564" s="3">
        <v>189.636</v>
      </c>
      <c r="H564" s="3">
        <v>218.08</v>
      </c>
      <c r="I564" s="134">
        <f>G564/D564-1</f>
        <v>-0.20000834114707267</v>
      </c>
      <c r="J564" s="133" t="s">
        <v>723</v>
      </c>
    </row>
    <row r="565" spans="1:10">
      <c r="A565" s="20">
        <v>197707</v>
      </c>
      <c r="B565" s="61" t="s">
        <v>52</v>
      </c>
      <c r="C565" s="10">
        <v>10</v>
      </c>
      <c r="D565" s="9">
        <v>196.59398457956249</v>
      </c>
      <c r="E565" s="9">
        <v>226.08</v>
      </c>
      <c r="F565" s="9">
        <v>393.19</v>
      </c>
      <c r="G565" s="3">
        <v>157.27199999999999</v>
      </c>
      <c r="H565" s="3">
        <v>180.86</v>
      </c>
      <c r="I565" s="134">
        <f>G565/D565-1</f>
        <v>-0.20001621445161111</v>
      </c>
      <c r="J565" s="133" t="s">
        <v>723</v>
      </c>
    </row>
    <row r="566" spans="1:10">
      <c r="A566" s="20">
        <v>72683</v>
      </c>
      <c r="B566" s="61" t="s">
        <v>53</v>
      </c>
      <c r="C566" s="10">
        <v>10</v>
      </c>
      <c r="D566" s="9">
        <v>196.58399999999997</v>
      </c>
      <c r="E566" s="9">
        <v>226.07</v>
      </c>
      <c r="F566" s="9">
        <v>393.17</v>
      </c>
    </row>
    <row r="567" spans="1:10">
      <c r="A567" s="20">
        <v>192243</v>
      </c>
      <c r="B567" s="61" t="s">
        <v>54</v>
      </c>
      <c r="C567" s="10">
        <v>10</v>
      </c>
      <c r="D567" s="9">
        <v>196.58659766253842</v>
      </c>
      <c r="E567" s="9">
        <v>226.07</v>
      </c>
      <c r="F567" s="9">
        <v>393.17</v>
      </c>
      <c r="G567" s="3">
        <v>157.27199999999999</v>
      </c>
      <c r="H567" s="3">
        <v>180.86</v>
      </c>
      <c r="I567" s="134">
        <f>G567/D567-1</f>
        <v>-0.1999861543462188</v>
      </c>
      <c r="J567" s="133" t="s">
        <v>723</v>
      </c>
    </row>
    <row r="568" spans="1:10">
      <c r="A568" s="20">
        <v>191073</v>
      </c>
      <c r="B568" s="61" t="s">
        <v>49</v>
      </c>
      <c r="C568" s="10">
        <v>10</v>
      </c>
      <c r="D568" s="9">
        <v>229.93299211506496</v>
      </c>
      <c r="E568" s="9">
        <v>264.42</v>
      </c>
      <c r="F568" s="9">
        <v>459.87</v>
      </c>
      <c r="G568" s="3">
        <v>183.94799999999998</v>
      </c>
      <c r="H568" s="3">
        <v>211.54</v>
      </c>
      <c r="I568" s="134">
        <f>G568/D568-1</f>
        <v>-0.19999301401711322</v>
      </c>
      <c r="J568" s="133" t="s">
        <v>723</v>
      </c>
    </row>
    <row r="569" spans="1:10">
      <c r="A569" s="20">
        <v>20215</v>
      </c>
      <c r="B569" s="61" t="s">
        <v>50</v>
      </c>
      <c r="C569" s="10">
        <v>10</v>
      </c>
      <c r="D569" s="9">
        <v>229.93200000000002</v>
      </c>
      <c r="E569" s="9">
        <v>264.42</v>
      </c>
      <c r="F569" s="9">
        <v>459.86</v>
      </c>
    </row>
    <row r="570" spans="1:10">
      <c r="A570" s="20">
        <v>191074</v>
      </c>
      <c r="B570" s="61" t="s">
        <v>51</v>
      </c>
      <c r="C570" s="10">
        <v>10</v>
      </c>
      <c r="D570" s="9">
        <v>229.93299211506496</v>
      </c>
      <c r="E570" s="9">
        <v>264.42</v>
      </c>
      <c r="F570" s="9">
        <v>459.87</v>
      </c>
      <c r="G570" s="3">
        <v>183.94799999999998</v>
      </c>
      <c r="H570" s="3">
        <v>211.54</v>
      </c>
      <c r="I570" s="134">
        <f>G570/D570-1</f>
        <v>-0.19999301401711322</v>
      </c>
      <c r="J570" s="133" t="s">
        <v>723</v>
      </c>
    </row>
    <row r="571" spans="1:10">
      <c r="A571" s="20">
        <v>200442</v>
      </c>
      <c r="B571" s="61" t="s">
        <v>196</v>
      </c>
      <c r="C571" s="10">
        <v>10</v>
      </c>
      <c r="D571" s="9">
        <v>150.102422149527</v>
      </c>
      <c r="E571" s="9">
        <v>172.62</v>
      </c>
      <c r="F571" s="9">
        <v>300.2</v>
      </c>
      <c r="G571" s="3">
        <v>120.08399999999999</v>
      </c>
      <c r="H571" s="3">
        <v>138.1</v>
      </c>
      <c r="I571" s="134">
        <f>G571/D571-1</f>
        <v>-0.19998626084543569</v>
      </c>
      <c r="J571" s="133" t="s">
        <v>723</v>
      </c>
    </row>
    <row r="572" spans="1:10">
      <c r="A572" s="20">
        <v>65729</v>
      </c>
      <c r="B572" s="61" t="s">
        <v>114</v>
      </c>
      <c r="C572" s="10">
        <v>10</v>
      </c>
      <c r="D572" s="9">
        <v>10.007999999999999</v>
      </c>
      <c r="E572" s="9">
        <v>11.51</v>
      </c>
      <c r="F572" s="9">
        <v>20.02</v>
      </c>
    </row>
    <row r="573" spans="1:10">
      <c r="A573" s="20">
        <v>192264</v>
      </c>
      <c r="B573" s="61" t="s">
        <v>734</v>
      </c>
      <c r="C573" s="10">
        <v>10</v>
      </c>
      <c r="D573" s="9">
        <v>150.102422149527</v>
      </c>
      <c r="E573" s="9">
        <v>172.62</v>
      </c>
      <c r="F573" s="9">
        <v>300.2</v>
      </c>
      <c r="G573" s="3">
        <v>120.08399999999999</v>
      </c>
      <c r="H573" s="3">
        <v>138.1</v>
      </c>
      <c r="I573" s="134">
        <f>G573/D573-1</f>
        <v>-0.19998626084543569</v>
      </c>
      <c r="J573" s="133" t="s">
        <v>723</v>
      </c>
    </row>
    <row r="574" spans="1:10">
      <c r="A574" s="20">
        <v>192258</v>
      </c>
      <c r="B574" s="61" t="s">
        <v>102</v>
      </c>
      <c r="C574" s="10">
        <v>10</v>
      </c>
      <c r="D574" s="9">
        <v>169.19803415604579</v>
      </c>
      <c r="E574" s="9">
        <v>194.58</v>
      </c>
      <c r="F574" s="9">
        <v>338.4</v>
      </c>
      <c r="G574" s="3">
        <v>135.35999999999999</v>
      </c>
      <c r="H574" s="3">
        <v>155.66</v>
      </c>
      <c r="I574" s="134">
        <f>G574/D574-1</f>
        <v>-0.19999070512153883</v>
      </c>
      <c r="J574" s="133" t="s">
        <v>723</v>
      </c>
    </row>
    <row r="575" spans="1:10">
      <c r="A575" s="20">
        <v>191067</v>
      </c>
      <c r="B575" s="61" t="s">
        <v>103</v>
      </c>
      <c r="C575" s="10">
        <v>10</v>
      </c>
      <c r="D575" s="9">
        <v>169.19803415604579</v>
      </c>
      <c r="E575" s="9">
        <v>194.58</v>
      </c>
      <c r="F575" s="9">
        <v>338.4</v>
      </c>
      <c r="G575" s="3">
        <v>135.35999999999999</v>
      </c>
      <c r="H575" s="3">
        <v>155.66</v>
      </c>
      <c r="I575" s="134">
        <f>G575/D575-1</f>
        <v>-0.19999070512153883</v>
      </c>
      <c r="J575" s="133" t="s">
        <v>723</v>
      </c>
    </row>
    <row r="576" spans="1:10">
      <c r="A576" s="20">
        <v>192679</v>
      </c>
      <c r="B576" s="61" t="s">
        <v>104</v>
      </c>
      <c r="C576" s="10">
        <v>10</v>
      </c>
      <c r="D576" s="9">
        <v>193.00753438360235</v>
      </c>
      <c r="E576" s="9">
        <v>221.96</v>
      </c>
      <c r="F576" s="9">
        <v>386.02</v>
      </c>
      <c r="G576" s="3">
        <v>154.40399999999997</v>
      </c>
      <c r="H576" s="3">
        <v>177.56</v>
      </c>
      <c r="I576" s="134">
        <f>G576/D576-1</f>
        <v>-0.2000105048069154</v>
      </c>
      <c r="J576" s="133" t="s">
        <v>723</v>
      </c>
    </row>
    <row r="577" spans="1:10">
      <c r="A577" s="20">
        <v>69929</v>
      </c>
      <c r="B577" s="61" t="s">
        <v>105</v>
      </c>
      <c r="C577" s="10">
        <v>10</v>
      </c>
      <c r="D577" s="9">
        <v>193.00800000000001</v>
      </c>
      <c r="E577" s="9">
        <v>221.96</v>
      </c>
      <c r="F577" s="9">
        <v>386.02</v>
      </c>
    </row>
    <row r="578" spans="1:10">
      <c r="A578" s="20">
        <v>192275</v>
      </c>
      <c r="B578" s="61" t="s">
        <v>106</v>
      </c>
      <c r="C578" s="10">
        <v>10</v>
      </c>
      <c r="D578" s="9">
        <v>193.00753438360235</v>
      </c>
      <c r="E578" s="9">
        <v>221.96</v>
      </c>
      <c r="F578" s="9">
        <v>386.02</v>
      </c>
      <c r="G578" s="3">
        <v>154.40399999999997</v>
      </c>
      <c r="H578" s="3">
        <v>177.56</v>
      </c>
      <c r="I578" s="134">
        <f>G578/D578-1</f>
        <v>-0.2000105048069154</v>
      </c>
      <c r="J578" s="133" t="s">
        <v>723</v>
      </c>
    </row>
    <row r="579" spans="1:10">
      <c r="A579" s="20">
        <v>69806</v>
      </c>
      <c r="B579" s="61" t="s">
        <v>97</v>
      </c>
      <c r="C579" s="10">
        <v>10</v>
      </c>
      <c r="D579" s="9">
        <v>207.29999999999998</v>
      </c>
      <c r="E579" s="9">
        <v>238.4</v>
      </c>
      <c r="F579" s="9">
        <v>414.6</v>
      </c>
    </row>
    <row r="580" spans="1:10">
      <c r="A580" s="20">
        <v>192686</v>
      </c>
      <c r="B580" s="61" t="s">
        <v>98</v>
      </c>
      <c r="C580" s="10">
        <v>10</v>
      </c>
      <c r="D580" s="9">
        <v>207.30196394276774</v>
      </c>
      <c r="E580" s="9">
        <v>238.4</v>
      </c>
      <c r="F580" s="9">
        <v>414.6</v>
      </c>
      <c r="G580" s="3">
        <v>165.83999999999997</v>
      </c>
      <c r="H580" s="3">
        <v>190.72</v>
      </c>
      <c r="I580" s="134">
        <f t="shared" ref="I580:I590" si="7">G580/D580-1</f>
        <v>-0.20000757906092315</v>
      </c>
      <c r="J580" s="133" t="s">
        <v>723</v>
      </c>
    </row>
    <row r="581" spans="1:10">
      <c r="A581" s="20">
        <v>192231</v>
      </c>
      <c r="B581" s="61" t="s">
        <v>735</v>
      </c>
      <c r="C581" s="10">
        <v>10</v>
      </c>
      <c r="D581" s="9">
        <v>207.30196394276774</v>
      </c>
      <c r="E581" s="9">
        <v>238.4</v>
      </c>
      <c r="F581" s="9">
        <v>414.6</v>
      </c>
      <c r="G581" s="3">
        <v>165.83999999999997</v>
      </c>
      <c r="H581" s="3">
        <v>190.72</v>
      </c>
      <c r="I581" s="134">
        <f t="shared" si="7"/>
        <v>-0.20000757906092315</v>
      </c>
      <c r="J581" s="133" t="s">
        <v>723</v>
      </c>
    </row>
    <row r="582" spans="1:10">
      <c r="A582" s="135">
        <v>203210</v>
      </c>
      <c r="B582" s="61" t="s">
        <v>101</v>
      </c>
      <c r="C582" s="10">
        <v>10</v>
      </c>
      <c r="D582" s="9">
        <v>207.30196394276774</v>
      </c>
      <c r="E582" s="9">
        <v>238.4</v>
      </c>
      <c r="F582" s="9">
        <v>414.6</v>
      </c>
      <c r="G582" s="3">
        <v>165.83999999999997</v>
      </c>
      <c r="H582" s="3">
        <v>190.72</v>
      </c>
      <c r="I582" s="134">
        <f t="shared" si="7"/>
        <v>-0.20000757906092315</v>
      </c>
      <c r="J582" s="133" t="s">
        <v>723</v>
      </c>
    </row>
    <row r="583" spans="1:10">
      <c r="A583" s="135">
        <v>204338</v>
      </c>
      <c r="B583" s="61" t="s">
        <v>246</v>
      </c>
      <c r="C583" s="10">
        <v>10</v>
      </c>
      <c r="D583" s="9">
        <v>207.30196394276774</v>
      </c>
      <c r="E583" s="9">
        <v>238.4</v>
      </c>
      <c r="F583" s="9">
        <v>414.6</v>
      </c>
      <c r="G583" s="3">
        <v>165.83999999999997</v>
      </c>
      <c r="H583" s="3">
        <v>190.72</v>
      </c>
      <c r="I583" s="134">
        <f t="shared" si="7"/>
        <v>-0.20000757906092315</v>
      </c>
      <c r="J583" s="133" t="s">
        <v>723</v>
      </c>
    </row>
    <row r="584" spans="1:10">
      <c r="A584" s="20">
        <v>192256</v>
      </c>
      <c r="B584" s="61" t="s">
        <v>168</v>
      </c>
      <c r="C584" s="10">
        <v>10</v>
      </c>
      <c r="D584" s="9">
        <v>266.88027340310646</v>
      </c>
      <c r="E584" s="9">
        <v>306.91000000000003</v>
      </c>
      <c r="F584" s="9">
        <v>533.76</v>
      </c>
      <c r="G584" s="3">
        <v>213.50399999999999</v>
      </c>
      <c r="H584" s="3">
        <v>245.53</v>
      </c>
      <c r="I584" s="134">
        <f t="shared" si="7"/>
        <v>-0.20000081955283688</v>
      </c>
      <c r="J584" s="133" t="s">
        <v>723</v>
      </c>
    </row>
    <row r="585" spans="1:10">
      <c r="A585" s="20">
        <v>192257</v>
      </c>
      <c r="B585" s="61" t="s">
        <v>211</v>
      </c>
      <c r="C585" s="10">
        <v>10</v>
      </c>
      <c r="D585" s="9">
        <v>266.88027340310646</v>
      </c>
      <c r="E585" s="9">
        <v>306.91000000000003</v>
      </c>
      <c r="F585" s="9">
        <v>533.76</v>
      </c>
      <c r="G585" s="3">
        <v>213.50399999999999</v>
      </c>
      <c r="H585" s="3">
        <v>245.53</v>
      </c>
      <c r="I585" s="134">
        <f t="shared" si="7"/>
        <v>-0.20000081955283688</v>
      </c>
      <c r="J585" s="133" t="s">
        <v>723</v>
      </c>
    </row>
    <row r="586" spans="1:10">
      <c r="A586" s="33">
        <v>192223</v>
      </c>
      <c r="B586" s="61" t="s">
        <v>107</v>
      </c>
      <c r="C586" s="10">
        <v>10</v>
      </c>
      <c r="D586" s="9">
        <v>299.04819580037349</v>
      </c>
      <c r="E586" s="9">
        <v>343.91</v>
      </c>
      <c r="F586" s="9">
        <v>598.1</v>
      </c>
      <c r="G586" s="3">
        <v>239.244</v>
      </c>
      <c r="H586" s="3">
        <v>275.13</v>
      </c>
      <c r="I586" s="134">
        <f t="shared" si="7"/>
        <v>-0.19998179771763336</v>
      </c>
      <c r="J586" s="133" t="s">
        <v>723</v>
      </c>
    </row>
    <row r="587" spans="1:10">
      <c r="A587" s="20">
        <v>70667</v>
      </c>
      <c r="B587" s="34" t="s">
        <v>650</v>
      </c>
      <c r="C587" s="10">
        <v>10</v>
      </c>
      <c r="D587" s="9">
        <v>239.23855664029881</v>
      </c>
      <c r="E587" s="9">
        <v>275.12</v>
      </c>
      <c r="F587" s="9">
        <v>478.48</v>
      </c>
      <c r="G587" s="3">
        <v>191.38800000000001</v>
      </c>
      <c r="H587" s="3">
        <v>220.1</v>
      </c>
      <c r="I587" s="134">
        <f t="shared" si="7"/>
        <v>-0.20001189320099155</v>
      </c>
      <c r="J587" s="133" t="s">
        <v>723</v>
      </c>
    </row>
    <row r="588" spans="1:10">
      <c r="A588" s="20">
        <v>191070</v>
      </c>
      <c r="B588" s="61" t="s">
        <v>111</v>
      </c>
      <c r="C588" s="10">
        <v>10</v>
      </c>
      <c r="D588" s="9">
        <v>299.04819580037349</v>
      </c>
      <c r="E588" s="9">
        <v>343.91</v>
      </c>
      <c r="F588" s="9">
        <v>598.1</v>
      </c>
      <c r="G588" s="3">
        <v>239.244</v>
      </c>
      <c r="H588" s="3">
        <v>275.13</v>
      </c>
      <c r="I588" s="134">
        <f t="shared" si="7"/>
        <v>-0.19998179771763336</v>
      </c>
      <c r="J588" s="133" t="s">
        <v>723</v>
      </c>
    </row>
    <row r="589" spans="1:10">
      <c r="A589" s="20">
        <v>192227</v>
      </c>
      <c r="B589" s="34" t="s">
        <v>625</v>
      </c>
      <c r="C589" s="10">
        <v>10</v>
      </c>
      <c r="D589" s="9">
        <v>299.04819580037349</v>
      </c>
      <c r="E589" s="9">
        <v>343.91</v>
      </c>
      <c r="F589" s="9">
        <v>598.1</v>
      </c>
      <c r="G589" s="3">
        <v>239.244</v>
      </c>
      <c r="H589" s="3">
        <v>275.13</v>
      </c>
      <c r="I589" s="134">
        <f t="shared" si="7"/>
        <v>-0.19998179771763336</v>
      </c>
      <c r="J589" s="133" t="s">
        <v>723</v>
      </c>
    </row>
    <row r="590" spans="1:10">
      <c r="A590" s="20">
        <v>192219</v>
      </c>
      <c r="B590" s="61" t="s">
        <v>641</v>
      </c>
      <c r="C590" s="10">
        <v>10</v>
      </c>
      <c r="D590" s="9">
        <v>278.77411173859525</v>
      </c>
      <c r="E590" s="9">
        <v>320.58999999999997</v>
      </c>
      <c r="F590" s="9">
        <v>557.54999999999995</v>
      </c>
      <c r="G590" s="3">
        <v>223.01999999999998</v>
      </c>
      <c r="H590" s="3">
        <v>256.47000000000003</v>
      </c>
      <c r="I590" s="134">
        <f t="shared" si="7"/>
        <v>-0.19999745095009236</v>
      </c>
      <c r="J590" s="133" t="s">
        <v>723</v>
      </c>
    </row>
    <row r="591" spans="1:10">
      <c r="A591" s="20">
        <v>197705</v>
      </c>
      <c r="B591" s="34" t="s">
        <v>626</v>
      </c>
      <c r="C591" s="10">
        <v>10</v>
      </c>
      <c r="D591" s="9">
        <v>278.77411173859525</v>
      </c>
      <c r="E591" s="9">
        <v>320.58999999999997</v>
      </c>
      <c r="F591" s="9">
        <v>557.54999999999995</v>
      </c>
      <c r="G591" s="3">
        <v>223.01999999999998</v>
      </c>
      <c r="H591" s="3">
        <v>256.47000000000003</v>
      </c>
      <c r="I591" s="134">
        <f>G591/D591-1</f>
        <v>-0.19999745095009236</v>
      </c>
      <c r="J591" s="133" t="s">
        <v>723</v>
      </c>
    </row>
    <row r="592" spans="1:10">
      <c r="A592" s="20">
        <v>86533</v>
      </c>
      <c r="B592" s="34" t="s">
        <v>640</v>
      </c>
      <c r="C592" s="10">
        <v>10</v>
      </c>
      <c r="D592" s="9">
        <v>69.995999999999995</v>
      </c>
      <c r="E592" s="9">
        <v>80.5</v>
      </c>
      <c r="F592" s="9">
        <v>139.99</v>
      </c>
    </row>
    <row r="593" spans="1:10">
      <c r="A593" s="20">
        <v>200411</v>
      </c>
      <c r="B593" s="34" t="s">
        <v>502</v>
      </c>
      <c r="C593" s="10">
        <v>10</v>
      </c>
      <c r="D593" s="9">
        <v>278.77411173859525</v>
      </c>
      <c r="E593" s="9">
        <v>320.58999999999997</v>
      </c>
      <c r="F593" s="9">
        <v>557.54999999999995</v>
      </c>
      <c r="G593" s="3">
        <v>223.01999999999998</v>
      </c>
      <c r="H593" s="3">
        <v>256.47000000000003</v>
      </c>
      <c r="I593" s="134">
        <f t="shared" ref="I593:I598" si="8">G593/D593-1</f>
        <v>-0.19999745095009236</v>
      </c>
      <c r="J593" s="133" t="s">
        <v>723</v>
      </c>
    </row>
    <row r="594" spans="1:10">
      <c r="A594" s="20">
        <v>192225</v>
      </c>
      <c r="B594" s="61" t="s">
        <v>189</v>
      </c>
      <c r="C594" s="10">
        <v>10</v>
      </c>
      <c r="D594" s="9">
        <v>258.52185123339592</v>
      </c>
      <c r="E594" s="9">
        <v>297.3</v>
      </c>
      <c r="F594" s="9">
        <v>517.04</v>
      </c>
      <c r="G594" s="3">
        <v>206.82</v>
      </c>
      <c r="H594" s="3">
        <v>237.84</v>
      </c>
      <c r="I594" s="134">
        <f t="shared" si="8"/>
        <v>-0.19999025609142418</v>
      </c>
      <c r="J594" s="133" t="s">
        <v>723</v>
      </c>
    </row>
    <row r="595" spans="1:10">
      <c r="A595" s="20">
        <v>203211</v>
      </c>
      <c r="B595" s="61" t="s">
        <v>190</v>
      </c>
      <c r="C595" s="10">
        <v>10</v>
      </c>
      <c r="D595" s="9">
        <v>258.52185123339592</v>
      </c>
      <c r="E595" s="9">
        <v>297.3</v>
      </c>
      <c r="F595" s="9">
        <v>517.04</v>
      </c>
      <c r="G595" s="3">
        <v>206.82</v>
      </c>
      <c r="H595" s="3">
        <v>237.84</v>
      </c>
      <c r="I595" s="134">
        <f t="shared" si="8"/>
        <v>-0.19999025609142418</v>
      </c>
      <c r="J595" s="133" t="s">
        <v>723</v>
      </c>
    </row>
    <row r="596" spans="1:10">
      <c r="A596" s="33">
        <v>191064</v>
      </c>
      <c r="B596" s="61" t="s">
        <v>165</v>
      </c>
      <c r="C596" s="10">
        <v>10</v>
      </c>
      <c r="D596" s="9">
        <v>249.00678056500476</v>
      </c>
      <c r="E596" s="9">
        <v>286.36</v>
      </c>
      <c r="F596" s="9">
        <v>498.01</v>
      </c>
      <c r="G596" s="3">
        <v>199.2</v>
      </c>
      <c r="H596" s="3">
        <v>229.08</v>
      </c>
      <c r="I596" s="134">
        <f t="shared" si="8"/>
        <v>-0.20002178435459272</v>
      </c>
      <c r="J596" s="133" t="s">
        <v>723</v>
      </c>
    </row>
    <row r="597" spans="1:10">
      <c r="A597" s="33">
        <v>191063</v>
      </c>
      <c r="B597" s="61" t="s">
        <v>166</v>
      </c>
      <c r="C597" s="10">
        <v>10</v>
      </c>
      <c r="D597" s="9">
        <v>249.00678056500476</v>
      </c>
      <c r="E597" s="9">
        <v>286.36</v>
      </c>
      <c r="F597" s="9">
        <v>498.01</v>
      </c>
      <c r="G597" s="3">
        <v>199.2</v>
      </c>
      <c r="H597" s="3">
        <v>229.08</v>
      </c>
      <c r="I597" s="134">
        <f t="shared" si="8"/>
        <v>-0.20002178435459272</v>
      </c>
      <c r="J597" s="133" t="s">
        <v>723</v>
      </c>
    </row>
    <row r="598" spans="1:10">
      <c r="A598" s="20">
        <v>191069</v>
      </c>
      <c r="B598" s="34" t="s">
        <v>627</v>
      </c>
      <c r="C598" s="10">
        <v>10</v>
      </c>
      <c r="D598" s="9">
        <v>249.00678056500476</v>
      </c>
      <c r="E598" s="9">
        <v>286.36</v>
      </c>
      <c r="F598" s="9">
        <v>498.01</v>
      </c>
      <c r="G598" s="3">
        <v>199.2</v>
      </c>
      <c r="H598" s="3">
        <v>229.08</v>
      </c>
      <c r="I598" s="134">
        <f t="shared" si="8"/>
        <v>-0.20002178435459272</v>
      </c>
      <c r="J598" s="133" t="s">
        <v>723</v>
      </c>
    </row>
    <row r="599" spans="1:10">
      <c r="A599" s="20">
        <v>4508</v>
      </c>
      <c r="B599" s="61" t="s">
        <v>164</v>
      </c>
      <c r="C599" s="10">
        <v>10</v>
      </c>
      <c r="D599" s="9">
        <v>318.09599999999995</v>
      </c>
      <c r="E599" s="9">
        <v>365.81</v>
      </c>
      <c r="F599" s="9">
        <v>636.19000000000005</v>
      </c>
    </row>
    <row r="600" spans="1:10">
      <c r="A600" s="20">
        <v>192262</v>
      </c>
      <c r="B600" s="61" t="s">
        <v>121</v>
      </c>
      <c r="C600" s="10">
        <v>10</v>
      </c>
      <c r="D600" s="9">
        <v>238.26959072819659</v>
      </c>
      <c r="E600" s="9">
        <v>274.01</v>
      </c>
      <c r="F600" s="9">
        <v>476.54</v>
      </c>
      <c r="G600" s="3">
        <v>190.61999999999998</v>
      </c>
      <c r="H600" s="3">
        <v>219.21</v>
      </c>
      <c r="I600" s="134">
        <f t="shared" ref="I600:I605" si="9">G600/D600-1</f>
        <v>-0.19998183814632209</v>
      </c>
      <c r="J600" s="133" t="s">
        <v>723</v>
      </c>
    </row>
    <row r="601" spans="1:10">
      <c r="A601" s="135">
        <v>203224</v>
      </c>
      <c r="B601" s="61" t="s">
        <v>122</v>
      </c>
      <c r="C601" s="10">
        <v>10</v>
      </c>
      <c r="D601" s="9">
        <v>238.26959072819659</v>
      </c>
      <c r="E601" s="9">
        <v>274.01</v>
      </c>
      <c r="F601" s="9">
        <v>476.54</v>
      </c>
      <c r="G601" s="3">
        <v>190.61999999999998</v>
      </c>
      <c r="H601" s="3">
        <v>219.21</v>
      </c>
      <c r="I601" s="134">
        <f t="shared" si="9"/>
        <v>-0.19998183814632209</v>
      </c>
      <c r="J601" s="133" t="s">
        <v>723</v>
      </c>
    </row>
    <row r="602" spans="1:10">
      <c r="A602" s="20">
        <v>65781</v>
      </c>
      <c r="B602" s="61" t="s">
        <v>276</v>
      </c>
      <c r="C602" s="10">
        <v>10</v>
      </c>
      <c r="D602" s="9">
        <v>195.36447849412122</v>
      </c>
      <c r="E602" s="9">
        <v>224.67</v>
      </c>
      <c r="F602" s="9">
        <v>390.73</v>
      </c>
      <c r="G602" s="3">
        <v>156.28800000000001</v>
      </c>
      <c r="H602" s="3">
        <v>179.73</v>
      </c>
      <c r="I602" s="134">
        <f t="shared" si="9"/>
        <v>-0.20001833903135602</v>
      </c>
      <c r="J602" s="133" t="s">
        <v>723</v>
      </c>
    </row>
    <row r="603" spans="1:10">
      <c r="A603" s="20">
        <v>192250</v>
      </c>
      <c r="B603" s="61" t="s">
        <v>193</v>
      </c>
      <c r="C603" s="10">
        <v>10</v>
      </c>
      <c r="D603" s="9">
        <v>215.6385625558994</v>
      </c>
      <c r="E603" s="9">
        <v>247.98</v>
      </c>
      <c r="F603" s="9">
        <v>431.28</v>
      </c>
      <c r="G603" s="3">
        <v>172.51199999999997</v>
      </c>
      <c r="H603" s="3">
        <v>198.39</v>
      </c>
      <c r="I603" s="134">
        <f t="shared" si="9"/>
        <v>-0.19999466720948789</v>
      </c>
      <c r="J603" s="133" t="s">
        <v>723</v>
      </c>
    </row>
    <row r="604" spans="1:10">
      <c r="A604" s="102">
        <v>192222</v>
      </c>
      <c r="B604" s="61" t="s">
        <v>175</v>
      </c>
      <c r="C604" s="10">
        <v>10</v>
      </c>
      <c r="D604" s="9">
        <v>215.6385625558994</v>
      </c>
      <c r="E604" s="9">
        <v>247.98</v>
      </c>
      <c r="F604" s="9">
        <v>431.28</v>
      </c>
      <c r="G604" s="3">
        <v>172.51199999999997</v>
      </c>
      <c r="H604" s="3">
        <v>198.39</v>
      </c>
      <c r="I604" s="134">
        <f t="shared" si="9"/>
        <v>-0.19999466720948789</v>
      </c>
      <c r="J604" s="133" t="s">
        <v>723</v>
      </c>
    </row>
    <row r="605" spans="1:10">
      <c r="A605" s="20">
        <v>192678</v>
      </c>
      <c r="B605" s="61" t="s">
        <v>85</v>
      </c>
      <c r="C605" s="10">
        <v>10</v>
      </c>
      <c r="D605" s="9">
        <v>466.9804636748442</v>
      </c>
      <c r="E605" s="9">
        <v>537.03</v>
      </c>
      <c r="F605" s="9">
        <v>933.96</v>
      </c>
      <c r="G605" s="3">
        <v>373.584</v>
      </c>
      <c r="H605" s="3">
        <v>429.62</v>
      </c>
      <c r="I605" s="134">
        <f t="shared" si="9"/>
        <v>-0.20000079433703166</v>
      </c>
      <c r="J605" s="133" t="s">
        <v>723</v>
      </c>
    </row>
    <row r="606" spans="1:10">
      <c r="A606" s="20">
        <v>35113</v>
      </c>
      <c r="B606" s="61" t="s">
        <v>346</v>
      </c>
      <c r="C606" s="10">
        <v>10</v>
      </c>
      <c r="D606" s="9">
        <v>99.995999999999995</v>
      </c>
      <c r="E606" s="9">
        <v>115</v>
      </c>
      <c r="F606" s="9">
        <v>199.99</v>
      </c>
    </row>
    <row r="607" spans="1:10">
      <c r="A607" s="20">
        <v>192267</v>
      </c>
      <c r="B607" s="61" t="s">
        <v>368</v>
      </c>
      <c r="C607" s="10">
        <v>10</v>
      </c>
      <c r="D607" s="9">
        <v>649.25080822163841</v>
      </c>
      <c r="E607" s="9">
        <v>746.64</v>
      </c>
      <c r="F607" s="9">
        <v>1298.5</v>
      </c>
      <c r="G607" s="3">
        <v>519.39599999999996</v>
      </c>
      <c r="H607" s="3">
        <v>597.30999999999995</v>
      </c>
      <c r="I607" s="134">
        <f>G607/D607-1</f>
        <v>-0.20000715682945935</v>
      </c>
      <c r="J607" s="133" t="s">
        <v>723</v>
      </c>
    </row>
    <row r="608" spans="1:10">
      <c r="A608" s="20">
        <v>56639</v>
      </c>
      <c r="B608" s="61" t="s">
        <v>209</v>
      </c>
      <c r="C608" s="10">
        <v>10</v>
      </c>
      <c r="D608" s="9">
        <v>192.01199999999997</v>
      </c>
      <c r="E608" s="9">
        <v>220.81</v>
      </c>
      <c r="F608" s="9">
        <v>384.02</v>
      </c>
    </row>
    <row r="609" spans="1:10">
      <c r="A609" s="20">
        <v>203709</v>
      </c>
      <c r="B609" s="61" t="s">
        <v>76</v>
      </c>
      <c r="C609" s="10">
        <v>10</v>
      </c>
      <c r="D609" s="9">
        <v>265.65815423468922</v>
      </c>
      <c r="E609" s="9">
        <v>305.51</v>
      </c>
      <c r="F609" s="9">
        <v>531.32000000000005</v>
      </c>
      <c r="G609" s="3">
        <v>212.53200000000001</v>
      </c>
      <c r="H609" s="3">
        <v>244.41</v>
      </c>
      <c r="I609" s="134">
        <f>G609/D609-1</f>
        <v>-0.19997938473876542</v>
      </c>
      <c r="J609" s="133" t="s">
        <v>723</v>
      </c>
    </row>
    <row r="610" spans="1:10">
      <c r="A610" s="20">
        <v>203229</v>
      </c>
      <c r="B610" s="61" t="s">
        <v>89</v>
      </c>
      <c r="C610" s="10">
        <v>10</v>
      </c>
      <c r="D610" s="9">
        <v>265.65815423468922</v>
      </c>
      <c r="E610" s="9">
        <v>305.51</v>
      </c>
      <c r="F610" s="9">
        <v>531.32000000000005</v>
      </c>
      <c r="G610" s="3">
        <v>212.53200000000001</v>
      </c>
      <c r="H610" s="3">
        <v>244.41</v>
      </c>
      <c r="I610" s="134">
        <f>G610/D610-1</f>
        <v>-0.19997938473876542</v>
      </c>
      <c r="J610" s="133" t="s">
        <v>723</v>
      </c>
    </row>
    <row r="611" spans="1:10">
      <c r="A611" s="20">
        <v>192251</v>
      </c>
      <c r="B611" s="61" t="s">
        <v>203</v>
      </c>
      <c r="C611" s="10">
        <v>10</v>
      </c>
      <c r="D611" s="9">
        <v>237.04747155977935</v>
      </c>
      <c r="E611" s="9">
        <v>272.60000000000002</v>
      </c>
      <c r="F611" s="9">
        <v>474.09</v>
      </c>
      <c r="G611" s="3">
        <v>189.636</v>
      </c>
      <c r="H611" s="3">
        <v>218.08</v>
      </c>
      <c r="I611" s="134">
        <f>G611/D611-1</f>
        <v>-0.20000834114707267</v>
      </c>
      <c r="J611" s="133" t="s">
        <v>723</v>
      </c>
    </row>
    <row r="612" spans="1:10">
      <c r="A612" s="20">
        <v>75423</v>
      </c>
      <c r="B612" s="61" t="s">
        <v>172</v>
      </c>
      <c r="C612" s="10">
        <v>10</v>
      </c>
      <c r="D612" s="9">
        <v>237.04747155977935</v>
      </c>
      <c r="E612" s="9">
        <v>272.60000000000002</v>
      </c>
      <c r="F612" s="9">
        <v>474.09</v>
      </c>
      <c r="G612" s="3">
        <v>189.636</v>
      </c>
      <c r="H612" s="3">
        <v>218.08</v>
      </c>
      <c r="I612" s="134">
        <f>G612/D612-1</f>
        <v>-0.20000834114707267</v>
      </c>
      <c r="J612" s="133" t="s">
        <v>723</v>
      </c>
    </row>
    <row r="613" spans="1:10">
      <c r="A613" s="20">
        <v>74515</v>
      </c>
      <c r="B613" s="61" t="s">
        <v>138</v>
      </c>
      <c r="C613" s="10">
        <v>10</v>
      </c>
      <c r="D613" s="9">
        <v>10.511999999999999</v>
      </c>
      <c r="E613" s="9">
        <v>12.09</v>
      </c>
      <c r="F613" s="9">
        <v>21.02</v>
      </c>
    </row>
    <row r="614" spans="1:10">
      <c r="A614" s="20">
        <v>81755</v>
      </c>
      <c r="B614" s="61" t="s">
        <v>197</v>
      </c>
      <c r="C614" s="10">
        <v>10</v>
      </c>
      <c r="D614" s="9">
        <v>322.85769602792999</v>
      </c>
      <c r="E614" s="9">
        <v>371.29</v>
      </c>
      <c r="F614" s="9">
        <v>645.72</v>
      </c>
      <c r="G614" s="3">
        <v>258.28800000000001</v>
      </c>
      <c r="H614" s="3">
        <v>297.02999999999997</v>
      </c>
      <c r="I614" s="134">
        <f>G614/D614-1</f>
        <v>-0.19999429105243982</v>
      </c>
      <c r="J614" s="133" t="s">
        <v>723</v>
      </c>
    </row>
    <row r="615" spans="1:10">
      <c r="A615" s="102">
        <v>192661</v>
      </c>
      <c r="B615" s="61" t="s">
        <v>8</v>
      </c>
      <c r="C615" s="10">
        <v>10</v>
      </c>
      <c r="D615" s="9">
        <v>278.77411173859525</v>
      </c>
      <c r="E615" s="9">
        <v>320.58999999999997</v>
      </c>
      <c r="F615" s="9">
        <v>557.54999999999995</v>
      </c>
      <c r="G615" s="3">
        <v>223.01999999999998</v>
      </c>
      <c r="H615" s="3">
        <v>256.47000000000003</v>
      </c>
      <c r="I615" s="134">
        <f>G615/D615-1</f>
        <v>-0.19999745095009236</v>
      </c>
      <c r="J615" s="133" t="s">
        <v>723</v>
      </c>
    </row>
    <row r="616" spans="1:10">
      <c r="A616" s="20">
        <v>55608</v>
      </c>
      <c r="B616" s="61" t="s">
        <v>201</v>
      </c>
      <c r="C616" s="10">
        <v>10</v>
      </c>
      <c r="D616" s="9">
        <v>278.77199999999999</v>
      </c>
      <c r="E616" s="9">
        <v>320.58999999999997</v>
      </c>
      <c r="F616" s="9">
        <v>557.54</v>
      </c>
    </row>
    <row r="617" spans="1:10">
      <c r="A617" s="20">
        <v>55609</v>
      </c>
      <c r="B617" s="61" t="s">
        <v>202</v>
      </c>
      <c r="C617" s="10">
        <v>10</v>
      </c>
      <c r="D617" s="9">
        <v>278.77199999999999</v>
      </c>
      <c r="E617" s="9">
        <v>320.58999999999997</v>
      </c>
      <c r="F617" s="9">
        <v>557.54</v>
      </c>
    </row>
    <row r="618" spans="1:10">
      <c r="A618" s="20">
        <v>192253</v>
      </c>
      <c r="B618" s="61" t="s">
        <v>173</v>
      </c>
      <c r="C618" s="10">
        <v>10</v>
      </c>
      <c r="D618" s="9">
        <v>278.77411173859525</v>
      </c>
      <c r="E618" s="9">
        <v>320.58999999999997</v>
      </c>
      <c r="F618" s="9">
        <v>557.54999999999995</v>
      </c>
      <c r="G618" s="3">
        <v>223.01999999999998</v>
      </c>
      <c r="H618" s="3">
        <v>256.47000000000003</v>
      </c>
      <c r="I618" s="134">
        <f>G618/D618-1</f>
        <v>-0.19999745095009236</v>
      </c>
      <c r="J618" s="133" t="s">
        <v>723</v>
      </c>
    </row>
    <row r="619" spans="1:10">
      <c r="A619" s="20">
        <v>65763</v>
      </c>
      <c r="B619" s="61" t="s">
        <v>503</v>
      </c>
      <c r="C619" s="10">
        <v>10</v>
      </c>
      <c r="D619" s="9">
        <v>278.77411173859525</v>
      </c>
      <c r="E619" s="9">
        <v>320.58999999999997</v>
      </c>
      <c r="F619" s="9">
        <v>557.54999999999995</v>
      </c>
      <c r="G619" s="3">
        <v>223.01999999999998</v>
      </c>
      <c r="H619" s="3">
        <v>256.47000000000003</v>
      </c>
      <c r="I619" s="134">
        <f>G619/D619-1</f>
        <v>-0.19999745095009236</v>
      </c>
      <c r="J619" s="133" t="s">
        <v>723</v>
      </c>
    </row>
    <row r="620" spans="1:10">
      <c r="A620" s="135">
        <v>203222</v>
      </c>
      <c r="B620" s="61" t="s">
        <v>129</v>
      </c>
      <c r="C620" s="10">
        <v>10</v>
      </c>
      <c r="D620" s="9">
        <v>370.52034359620092</v>
      </c>
      <c r="E620" s="9">
        <v>426.1</v>
      </c>
      <c r="F620" s="9">
        <v>741.04</v>
      </c>
      <c r="G620" s="3">
        <v>296.41199999999998</v>
      </c>
      <c r="H620" s="3">
        <v>340.87</v>
      </c>
      <c r="I620" s="134">
        <f>G620/D620-1</f>
        <v>-0.20001153749594225</v>
      </c>
      <c r="J620" s="133" t="s">
        <v>723</v>
      </c>
    </row>
    <row r="621" spans="1:10">
      <c r="A621" s="20">
        <v>192260</v>
      </c>
      <c r="B621" s="61" t="s">
        <v>174</v>
      </c>
      <c r="C621" s="10">
        <v>10</v>
      </c>
      <c r="D621" s="9">
        <v>322.85769602792999</v>
      </c>
      <c r="E621" s="9">
        <v>371.29</v>
      </c>
      <c r="F621" s="9">
        <v>645.72</v>
      </c>
      <c r="G621" s="3">
        <v>258.28800000000001</v>
      </c>
      <c r="H621" s="3">
        <v>297.02999999999997</v>
      </c>
      <c r="I621" s="134">
        <f>G621/D621-1</f>
        <v>-0.19999429105243982</v>
      </c>
      <c r="J621" s="133" t="s">
        <v>723</v>
      </c>
    </row>
    <row r="622" spans="1:10">
      <c r="A622" s="113">
        <v>203231</v>
      </c>
      <c r="B622" s="61" t="s">
        <v>177</v>
      </c>
      <c r="C622" s="10">
        <v>10</v>
      </c>
      <c r="D622" s="9">
        <v>322.85769602792999</v>
      </c>
      <c r="E622" s="9">
        <v>371.29</v>
      </c>
      <c r="F622" s="9">
        <v>645.72</v>
      </c>
      <c r="G622" s="3">
        <v>258.28800000000001</v>
      </c>
      <c r="H622" s="3">
        <v>297.02999999999997</v>
      </c>
      <c r="I622" s="134">
        <f>G622/D622-1</f>
        <v>-0.19999429105243982</v>
      </c>
      <c r="J622" s="133" t="s">
        <v>723</v>
      </c>
    </row>
    <row r="623" spans="1:10">
      <c r="A623" s="20">
        <v>30897</v>
      </c>
      <c r="B623" s="61" t="s">
        <v>120</v>
      </c>
      <c r="C623" s="10">
        <v>5</v>
      </c>
      <c r="D623" s="9">
        <v>495.58799999999997</v>
      </c>
      <c r="E623" s="9">
        <v>569.92999999999995</v>
      </c>
      <c r="F623" s="9">
        <v>991.18</v>
      </c>
    </row>
    <row r="624" spans="1:10">
      <c r="A624" s="20">
        <v>86628</v>
      </c>
      <c r="B624" s="61" t="s">
        <v>504</v>
      </c>
      <c r="C624" s="10">
        <v>5</v>
      </c>
      <c r="D624" s="9">
        <v>475.34399999999999</v>
      </c>
      <c r="E624" s="9">
        <v>546.65</v>
      </c>
      <c r="F624" s="9">
        <v>950.69</v>
      </c>
    </row>
    <row r="625" spans="1:10">
      <c r="A625" s="20">
        <v>203226</v>
      </c>
      <c r="B625" s="61" t="s">
        <v>139</v>
      </c>
      <c r="C625" s="10">
        <v>10</v>
      </c>
      <c r="D625" s="9">
        <v>387.19354082246417</v>
      </c>
      <c r="E625" s="9">
        <v>445.27</v>
      </c>
      <c r="F625" s="9">
        <v>774.39</v>
      </c>
      <c r="G625" s="3">
        <v>309.75599999999997</v>
      </c>
      <c r="H625" s="3">
        <v>356.22</v>
      </c>
      <c r="I625" s="134">
        <f>G625/D625-1</f>
        <v>-0.19999698512008712</v>
      </c>
      <c r="J625" s="133" t="s">
        <v>723</v>
      </c>
    </row>
    <row r="626" spans="1:10">
      <c r="A626" s="20">
        <v>203230</v>
      </c>
      <c r="B626" s="61" t="s">
        <v>176</v>
      </c>
      <c r="C626" s="10">
        <v>10</v>
      </c>
      <c r="D626" s="9">
        <v>387.19354082246417</v>
      </c>
      <c r="E626" s="9">
        <v>445.27</v>
      </c>
      <c r="F626" s="9">
        <v>774.39</v>
      </c>
      <c r="G626" s="3">
        <v>309.75599999999997</v>
      </c>
      <c r="H626" s="3">
        <v>356.22</v>
      </c>
      <c r="I626" s="134">
        <f>G626/D626-1</f>
        <v>-0.19999698512008712</v>
      </c>
      <c r="J626" s="133" t="s">
        <v>723</v>
      </c>
    </row>
    <row r="627" spans="1:10">
      <c r="A627" s="20">
        <v>203236</v>
      </c>
      <c r="B627" s="61" t="s">
        <v>505</v>
      </c>
      <c r="C627" s="10">
        <v>10</v>
      </c>
      <c r="D627" s="9">
        <v>472.9601181774571</v>
      </c>
      <c r="E627" s="9">
        <v>543.9</v>
      </c>
      <c r="F627" s="9">
        <v>945.92</v>
      </c>
      <c r="G627" s="3">
        <v>378.37200000000001</v>
      </c>
      <c r="H627" s="3">
        <v>435.13</v>
      </c>
      <c r="I627" s="134">
        <f>G627/D627-1</f>
        <v>-0.19999174252144269</v>
      </c>
      <c r="J627" s="133" t="s">
        <v>723</v>
      </c>
    </row>
    <row r="628" spans="1:10">
      <c r="A628" s="20">
        <v>19980</v>
      </c>
      <c r="B628" s="61" t="s">
        <v>264</v>
      </c>
      <c r="C628" s="10">
        <v>10</v>
      </c>
      <c r="D628" s="9">
        <v>17.843999999999998</v>
      </c>
      <c r="E628" s="9">
        <v>20.52</v>
      </c>
      <c r="F628" s="9">
        <v>35.69</v>
      </c>
    </row>
    <row r="629" spans="1:10">
      <c r="A629" s="20">
        <v>19765</v>
      </c>
      <c r="B629" s="61" t="s">
        <v>141</v>
      </c>
      <c r="C629" s="10">
        <v>10</v>
      </c>
      <c r="D629" s="9">
        <v>19.5</v>
      </c>
      <c r="E629" s="9">
        <v>22.43</v>
      </c>
      <c r="F629" s="9">
        <v>39</v>
      </c>
    </row>
    <row r="630" spans="1:10">
      <c r="A630" s="20">
        <v>20017</v>
      </c>
      <c r="B630" s="61" t="s">
        <v>265</v>
      </c>
      <c r="C630" s="10">
        <v>10</v>
      </c>
      <c r="D630" s="9">
        <v>22.26</v>
      </c>
      <c r="E630" s="9">
        <v>25.6</v>
      </c>
      <c r="F630" s="9">
        <v>44.52</v>
      </c>
    </row>
    <row r="631" spans="1:10">
      <c r="A631" s="20">
        <v>58995</v>
      </c>
      <c r="B631" s="61" t="s">
        <v>506</v>
      </c>
      <c r="C631" s="10">
        <v>6</v>
      </c>
      <c r="D631" s="9">
        <v>440.14800000000002</v>
      </c>
      <c r="E631" s="9">
        <v>506.17</v>
      </c>
      <c r="F631" s="9">
        <v>880.3</v>
      </c>
    </row>
    <row r="632" spans="1:10">
      <c r="A632" s="28"/>
      <c r="B632" s="63" t="s">
        <v>6</v>
      </c>
      <c r="C632" s="10" t="s">
        <v>611</v>
      </c>
      <c r="D632" s="9" t="s">
        <v>611</v>
      </c>
      <c r="E632" s="9" t="s">
        <v>611</v>
      </c>
      <c r="F632" s="9" t="s">
        <v>611</v>
      </c>
    </row>
    <row r="633" spans="1:10">
      <c r="A633" s="33">
        <v>191017</v>
      </c>
      <c r="B633" s="34" t="s">
        <v>575</v>
      </c>
      <c r="C633" s="10">
        <v>50</v>
      </c>
      <c r="D633" s="9">
        <v>153.68148542846308</v>
      </c>
      <c r="E633" s="9">
        <v>176.73</v>
      </c>
      <c r="F633" s="9">
        <v>307.36</v>
      </c>
      <c r="G633" s="3">
        <v>107.47199999999999</v>
      </c>
      <c r="H633" s="3">
        <v>123.59</v>
      </c>
      <c r="I633" s="134">
        <f t="shared" ref="I633:I639" si="10">G633/D633-1</f>
        <v>-0.30068349026970498</v>
      </c>
      <c r="J633" s="133" t="s">
        <v>723</v>
      </c>
    </row>
    <row r="634" spans="1:10">
      <c r="A634" s="20">
        <v>191018</v>
      </c>
      <c r="B634" s="34" t="s">
        <v>576</v>
      </c>
      <c r="C634" s="10">
        <v>50</v>
      </c>
      <c r="D634" s="9">
        <v>153.68148542846308</v>
      </c>
      <c r="E634" s="9">
        <v>176.73</v>
      </c>
      <c r="F634" s="9">
        <v>307.36</v>
      </c>
      <c r="G634" s="3">
        <v>107.47199999999999</v>
      </c>
      <c r="H634" s="3">
        <v>123.59</v>
      </c>
      <c r="I634" s="134">
        <f t="shared" si="10"/>
        <v>-0.30068349026970498</v>
      </c>
      <c r="J634" s="133" t="s">
        <v>723</v>
      </c>
    </row>
    <row r="635" spans="1:10">
      <c r="A635" s="20">
        <v>191019</v>
      </c>
      <c r="B635" s="34" t="s">
        <v>577</v>
      </c>
      <c r="C635" s="10">
        <v>50</v>
      </c>
      <c r="D635" s="9">
        <v>153.68148542846308</v>
      </c>
      <c r="E635" s="9">
        <v>176.73</v>
      </c>
      <c r="F635" s="9">
        <v>307.36</v>
      </c>
      <c r="G635" s="3">
        <v>107.47199999999999</v>
      </c>
      <c r="H635" s="3">
        <v>123.59</v>
      </c>
      <c r="I635" s="134">
        <f t="shared" si="10"/>
        <v>-0.30068349026970498</v>
      </c>
      <c r="J635" s="133" t="s">
        <v>723</v>
      </c>
    </row>
    <row r="636" spans="1:10">
      <c r="A636" s="20">
        <v>191020</v>
      </c>
      <c r="B636" s="34" t="s">
        <v>578</v>
      </c>
      <c r="C636" s="10">
        <v>50</v>
      </c>
      <c r="D636" s="9">
        <v>153.68148542846308</v>
      </c>
      <c r="E636" s="9">
        <v>176.73</v>
      </c>
      <c r="F636" s="9">
        <v>307.36</v>
      </c>
      <c r="G636" s="3">
        <v>107.47199999999999</v>
      </c>
      <c r="H636" s="3">
        <v>123.59</v>
      </c>
      <c r="I636" s="134">
        <f t="shared" si="10"/>
        <v>-0.30068349026970498</v>
      </c>
      <c r="J636" s="133" t="s">
        <v>723</v>
      </c>
    </row>
    <row r="637" spans="1:10">
      <c r="A637" s="20">
        <v>191021</v>
      </c>
      <c r="B637" s="61" t="s">
        <v>579</v>
      </c>
      <c r="C637" s="10">
        <v>50</v>
      </c>
      <c r="D637" s="9">
        <v>153.68148542846308</v>
      </c>
      <c r="E637" s="9">
        <v>176.73</v>
      </c>
      <c r="F637" s="9">
        <v>307.36</v>
      </c>
      <c r="G637" s="3">
        <v>107.47199999999999</v>
      </c>
      <c r="H637" s="3">
        <v>123.59</v>
      </c>
      <c r="I637" s="134">
        <f t="shared" si="10"/>
        <v>-0.30068349026970498</v>
      </c>
      <c r="J637" s="133" t="s">
        <v>723</v>
      </c>
    </row>
    <row r="638" spans="1:10">
      <c r="A638" s="33">
        <v>191052</v>
      </c>
      <c r="B638" s="34" t="s">
        <v>580</v>
      </c>
      <c r="C638" s="10">
        <v>50</v>
      </c>
      <c r="D638" s="9">
        <v>153.68148542846308</v>
      </c>
      <c r="E638" s="9">
        <v>176.73</v>
      </c>
      <c r="F638" s="9">
        <v>307.36</v>
      </c>
      <c r="G638" s="3">
        <v>107.47199999999999</v>
      </c>
      <c r="H638" s="3">
        <v>123.59</v>
      </c>
      <c r="I638" s="134">
        <f t="shared" si="10"/>
        <v>-0.30068349026970498</v>
      </c>
      <c r="J638" s="133" t="s">
        <v>723</v>
      </c>
    </row>
    <row r="639" spans="1:10">
      <c r="A639" s="20">
        <v>191053</v>
      </c>
      <c r="B639" s="34" t="s">
        <v>581</v>
      </c>
      <c r="C639" s="10">
        <v>50</v>
      </c>
      <c r="D639" s="9">
        <v>202.52260505199345</v>
      </c>
      <c r="E639" s="9">
        <v>232.9</v>
      </c>
      <c r="F639" s="9">
        <v>405.05</v>
      </c>
      <c r="G639" s="3">
        <v>139.04400000000001</v>
      </c>
      <c r="H639" s="3">
        <v>159.9</v>
      </c>
      <c r="I639" s="134">
        <f t="shared" si="10"/>
        <v>-0.31343960362200873</v>
      </c>
      <c r="J639" s="133" t="s">
        <v>723</v>
      </c>
    </row>
    <row r="640" spans="1:10">
      <c r="A640" s="20">
        <v>191054</v>
      </c>
      <c r="B640" s="34" t="s">
        <v>582</v>
      </c>
      <c r="C640" s="10">
        <v>50</v>
      </c>
      <c r="D640" s="9">
        <v>202.52260505199345</v>
      </c>
      <c r="E640" s="9">
        <v>232.9</v>
      </c>
      <c r="F640" s="9">
        <v>405.05</v>
      </c>
      <c r="G640" s="3">
        <v>139.04400000000001</v>
      </c>
      <c r="H640" s="3">
        <v>159.9</v>
      </c>
      <c r="I640" s="134">
        <f t="shared" ref="I640:I650" si="11">G640/D640-1</f>
        <v>-0.31343960362200873</v>
      </c>
      <c r="J640" s="133" t="s">
        <v>723</v>
      </c>
    </row>
    <row r="641" spans="1:10">
      <c r="A641" s="20">
        <v>191055</v>
      </c>
      <c r="B641" s="34" t="s">
        <v>583</v>
      </c>
      <c r="C641" s="10">
        <v>50</v>
      </c>
      <c r="D641" s="9">
        <v>202.52260505199345</v>
      </c>
      <c r="E641" s="9">
        <v>232.9</v>
      </c>
      <c r="F641" s="9">
        <v>405.05</v>
      </c>
      <c r="G641" s="3">
        <v>139.04400000000001</v>
      </c>
      <c r="H641" s="3">
        <v>159.9</v>
      </c>
      <c r="I641" s="134">
        <f t="shared" si="11"/>
        <v>-0.31343960362200873</v>
      </c>
      <c r="J641" s="133" t="s">
        <v>723</v>
      </c>
    </row>
    <row r="642" spans="1:10">
      <c r="A642" s="33">
        <v>191056</v>
      </c>
      <c r="B642" s="34" t="s">
        <v>584</v>
      </c>
      <c r="C642" s="10">
        <v>50</v>
      </c>
      <c r="D642" s="9">
        <v>202.52260505199345</v>
      </c>
      <c r="E642" s="9">
        <v>232.9</v>
      </c>
      <c r="F642" s="9">
        <v>405.05</v>
      </c>
      <c r="G642" s="3">
        <v>139.04400000000001</v>
      </c>
      <c r="H642" s="3">
        <v>159.9</v>
      </c>
      <c r="I642" s="134">
        <f t="shared" si="11"/>
        <v>-0.31343960362200873</v>
      </c>
      <c r="J642" s="133" t="s">
        <v>723</v>
      </c>
    </row>
    <row r="643" spans="1:10">
      <c r="A643" s="33">
        <v>56348</v>
      </c>
      <c r="B643" s="34" t="s">
        <v>585</v>
      </c>
      <c r="C643" s="10">
        <v>50</v>
      </c>
      <c r="D643" s="9">
        <v>202.52260505199345</v>
      </c>
      <c r="E643" s="9">
        <v>232.9</v>
      </c>
      <c r="F643" s="9">
        <v>405.05</v>
      </c>
      <c r="G643" s="3">
        <v>139.04400000000001</v>
      </c>
      <c r="H643" s="3">
        <v>159.9</v>
      </c>
      <c r="I643" s="134">
        <f t="shared" si="11"/>
        <v>-0.31343960362200873</v>
      </c>
      <c r="J643" s="133" t="s">
        <v>723</v>
      </c>
    </row>
    <row r="644" spans="1:10">
      <c r="A644" s="33">
        <v>191057</v>
      </c>
      <c r="B644" s="34" t="s">
        <v>586</v>
      </c>
      <c r="C644" s="10">
        <v>50</v>
      </c>
      <c r="D644" s="9">
        <v>202.52260505199345</v>
      </c>
      <c r="E644" s="9">
        <v>232.9</v>
      </c>
      <c r="F644" s="9">
        <v>405.05</v>
      </c>
      <c r="G644" s="3">
        <v>139.04400000000001</v>
      </c>
      <c r="H644" s="3">
        <v>159.9</v>
      </c>
      <c r="I644" s="134">
        <f t="shared" si="11"/>
        <v>-0.31343960362200873</v>
      </c>
      <c r="J644" s="133" t="s">
        <v>723</v>
      </c>
    </row>
    <row r="645" spans="1:10">
      <c r="A645" s="33">
        <v>191058</v>
      </c>
      <c r="B645" s="34" t="s">
        <v>587</v>
      </c>
      <c r="C645" s="10">
        <v>30</v>
      </c>
      <c r="D645" s="9">
        <v>486.07607568136297</v>
      </c>
      <c r="E645" s="9">
        <v>558.99</v>
      </c>
      <c r="F645" s="9">
        <v>972.15</v>
      </c>
      <c r="G645" s="3">
        <v>327.26400000000001</v>
      </c>
      <c r="H645" s="3">
        <v>376.35</v>
      </c>
      <c r="I645" s="134">
        <f t="shared" si="11"/>
        <v>-0.32672267496141671</v>
      </c>
      <c r="J645" s="133" t="s">
        <v>723</v>
      </c>
    </row>
    <row r="646" spans="1:10">
      <c r="A646" s="33">
        <v>192654</v>
      </c>
      <c r="B646" s="65" t="s">
        <v>588</v>
      </c>
      <c r="C646" s="10">
        <v>30</v>
      </c>
      <c r="D646" s="9">
        <v>486.07607568136297</v>
      </c>
      <c r="E646" s="9">
        <v>558.99</v>
      </c>
      <c r="F646" s="9">
        <v>972.15</v>
      </c>
      <c r="G646" s="3">
        <v>327.26400000000001</v>
      </c>
      <c r="H646" s="3">
        <v>376.35</v>
      </c>
      <c r="I646" s="134">
        <f t="shared" si="11"/>
        <v>-0.32672267496141671</v>
      </c>
      <c r="J646" s="133" t="s">
        <v>723</v>
      </c>
    </row>
    <row r="647" spans="1:10">
      <c r="A647" s="33">
        <v>203205</v>
      </c>
      <c r="B647" s="34" t="s">
        <v>589</v>
      </c>
      <c r="C647" s="10">
        <v>30</v>
      </c>
      <c r="D647" s="9">
        <v>486.07607568136297</v>
      </c>
      <c r="E647" s="9">
        <v>558.99</v>
      </c>
      <c r="F647" s="9">
        <v>972.15</v>
      </c>
      <c r="G647" s="3">
        <v>327.26400000000001</v>
      </c>
      <c r="H647" s="3">
        <v>376.35</v>
      </c>
      <c r="I647" s="134">
        <f t="shared" si="11"/>
        <v>-0.32672267496141671</v>
      </c>
      <c r="J647" s="133" t="s">
        <v>723</v>
      </c>
    </row>
    <row r="648" spans="1:10">
      <c r="A648" s="33">
        <v>191059</v>
      </c>
      <c r="B648" s="34" t="s">
        <v>590</v>
      </c>
      <c r="C648" s="10">
        <v>30</v>
      </c>
      <c r="D648" s="9">
        <v>486.07607568136297</v>
      </c>
      <c r="E648" s="9">
        <v>558.99</v>
      </c>
      <c r="F648" s="9">
        <v>972.15</v>
      </c>
      <c r="G648" s="3">
        <v>327.26400000000001</v>
      </c>
      <c r="H648" s="3">
        <v>376.35</v>
      </c>
      <c r="I648" s="134">
        <f t="shared" si="11"/>
        <v>-0.32672267496141671</v>
      </c>
      <c r="J648" s="133" t="s">
        <v>723</v>
      </c>
    </row>
    <row r="649" spans="1:10">
      <c r="A649" s="20">
        <v>56364</v>
      </c>
      <c r="B649" s="34" t="s">
        <v>609</v>
      </c>
      <c r="C649" s="10">
        <v>30</v>
      </c>
      <c r="D649" s="9">
        <v>486.07607568136297</v>
      </c>
      <c r="E649" s="9">
        <v>558.99</v>
      </c>
      <c r="F649" s="9">
        <v>972.15</v>
      </c>
      <c r="G649" s="3">
        <v>327.26400000000001</v>
      </c>
      <c r="H649" s="3">
        <v>376.35</v>
      </c>
      <c r="I649" s="134">
        <f t="shared" si="11"/>
        <v>-0.32672267496141671</v>
      </c>
      <c r="J649" s="133" t="s">
        <v>723</v>
      </c>
    </row>
    <row r="650" spans="1:10">
      <c r="A650" s="20">
        <v>191060</v>
      </c>
      <c r="B650" s="34" t="s">
        <v>591</v>
      </c>
      <c r="C650" s="10">
        <v>30</v>
      </c>
      <c r="D650" s="9">
        <v>486.07607568136297</v>
      </c>
      <c r="E650" s="9">
        <v>558.99</v>
      </c>
      <c r="F650" s="9">
        <v>972.15</v>
      </c>
      <c r="G650" s="3">
        <v>327.26400000000001</v>
      </c>
      <c r="H650" s="3">
        <v>376.35</v>
      </c>
      <c r="I650" s="134">
        <f t="shared" si="11"/>
        <v>-0.32672267496141671</v>
      </c>
      <c r="J650" s="133" t="s">
        <v>723</v>
      </c>
    </row>
    <row r="651" spans="1:10">
      <c r="A651" s="20">
        <v>191061</v>
      </c>
      <c r="B651" s="61" t="s">
        <v>543</v>
      </c>
      <c r="C651" s="10">
        <v>1</v>
      </c>
      <c r="D651" s="9">
        <v>856.69199999999989</v>
      </c>
      <c r="E651" s="9">
        <v>985.2</v>
      </c>
      <c r="F651" s="9">
        <v>1713.38</v>
      </c>
    </row>
    <row r="652" spans="1:10">
      <c r="A652" s="102">
        <v>192655</v>
      </c>
      <c r="B652" s="61" t="s">
        <v>544</v>
      </c>
      <c r="C652" s="10">
        <v>1</v>
      </c>
      <c r="D652" s="9">
        <v>856.69199999999989</v>
      </c>
      <c r="E652" s="9">
        <v>985.2</v>
      </c>
      <c r="F652" s="9">
        <v>1713.38</v>
      </c>
    </row>
    <row r="653" spans="1:10">
      <c r="A653" s="20">
        <v>191062</v>
      </c>
      <c r="B653" s="61" t="s">
        <v>545</v>
      </c>
      <c r="C653" s="10">
        <v>1</v>
      </c>
      <c r="D653" s="9">
        <v>856.69199999999989</v>
      </c>
      <c r="E653" s="9">
        <v>985.2</v>
      </c>
      <c r="F653" s="9">
        <v>1713.38</v>
      </c>
    </row>
    <row r="654" spans="1:10">
      <c r="A654" s="20">
        <v>64311</v>
      </c>
      <c r="B654" s="61" t="s">
        <v>194</v>
      </c>
      <c r="C654" s="10">
        <v>10</v>
      </c>
      <c r="D654" s="9">
        <v>444.52799999999996</v>
      </c>
      <c r="E654" s="9">
        <v>511.21</v>
      </c>
      <c r="F654" s="9">
        <v>889.06</v>
      </c>
    </row>
    <row r="655" spans="1:10">
      <c r="A655" s="20">
        <v>2614</v>
      </c>
      <c r="B655" s="61" t="s">
        <v>115</v>
      </c>
      <c r="C655" s="10">
        <v>10</v>
      </c>
      <c r="D655" s="9">
        <v>444.52799999999996</v>
      </c>
      <c r="E655" s="9">
        <v>511.21</v>
      </c>
      <c r="F655" s="9">
        <v>889.06</v>
      </c>
    </row>
    <row r="656" spans="1:10">
      <c r="A656" s="20">
        <v>53391</v>
      </c>
      <c r="B656" s="61" t="s">
        <v>214</v>
      </c>
      <c r="C656" s="10">
        <v>5</v>
      </c>
      <c r="D656" s="9">
        <v>558.68399999999997</v>
      </c>
      <c r="E656" s="9">
        <v>642.49</v>
      </c>
      <c r="F656" s="9">
        <v>1117.3699999999999</v>
      </c>
    </row>
    <row r="657" spans="1:6">
      <c r="A657" s="20">
        <v>64312</v>
      </c>
      <c r="B657" s="61" t="s">
        <v>195</v>
      </c>
      <c r="C657" s="10">
        <v>10</v>
      </c>
      <c r="D657" s="9">
        <v>444.52799999999996</v>
      </c>
      <c r="E657" s="9">
        <v>511.21</v>
      </c>
      <c r="F657" s="9">
        <v>889.06</v>
      </c>
    </row>
    <row r="658" spans="1:6">
      <c r="A658" s="20">
        <v>2579</v>
      </c>
      <c r="B658" s="61" t="s">
        <v>157</v>
      </c>
      <c r="C658" s="10">
        <v>10</v>
      </c>
      <c r="D658" s="9">
        <v>444.52799999999996</v>
      </c>
      <c r="E658" s="9">
        <v>511.21</v>
      </c>
      <c r="F658" s="9">
        <v>889.06</v>
      </c>
    </row>
    <row r="659" spans="1:6">
      <c r="A659" s="20">
        <v>86616</v>
      </c>
      <c r="B659" s="61" t="s">
        <v>148</v>
      </c>
      <c r="C659" s="10">
        <v>10</v>
      </c>
      <c r="D659" s="9">
        <v>444.52799999999996</v>
      </c>
      <c r="E659" s="9">
        <v>511.21</v>
      </c>
      <c r="F659" s="9">
        <v>889.06</v>
      </c>
    </row>
    <row r="660" spans="1:6">
      <c r="A660" s="20">
        <v>86617</v>
      </c>
      <c r="B660" s="61" t="s">
        <v>149</v>
      </c>
      <c r="C660" s="10">
        <v>10</v>
      </c>
      <c r="D660" s="9">
        <v>444.52799999999996</v>
      </c>
      <c r="E660" s="9">
        <v>511.21</v>
      </c>
      <c r="F660" s="9">
        <v>889.06</v>
      </c>
    </row>
    <row r="661" spans="1:6">
      <c r="A661" s="20">
        <v>92392</v>
      </c>
      <c r="B661" s="61" t="s">
        <v>55</v>
      </c>
      <c r="C661" s="10">
        <v>1</v>
      </c>
      <c r="D661" s="9">
        <v>33.768000000000001</v>
      </c>
      <c r="E661" s="9">
        <v>38.83</v>
      </c>
      <c r="F661" s="9">
        <v>67.540000000000006</v>
      </c>
    </row>
    <row r="662" spans="1:6">
      <c r="A662" s="20">
        <v>121263</v>
      </c>
      <c r="B662" s="61" t="s">
        <v>347</v>
      </c>
      <c r="C662" s="10">
        <v>1</v>
      </c>
      <c r="D662" s="9">
        <v>1756.3319999999999</v>
      </c>
      <c r="E662" s="9">
        <v>2019.78</v>
      </c>
      <c r="F662" s="9">
        <v>3512.66</v>
      </c>
    </row>
    <row r="663" spans="1:6">
      <c r="A663" s="20">
        <v>66907</v>
      </c>
      <c r="B663" s="61" t="s">
        <v>215</v>
      </c>
      <c r="C663" s="10">
        <v>1</v>
      </c>
      <c r="D663" s="9">
        <v>3417.9959999999996</v>
      </c>
      <c r="E663" s="9">
        <v>3930.7</v>
      </c>
      <c r="F663" s="9">
        <v>6835.99</v>
      </c>
    </row>
    <row r="664" spans="1:6">
      <c r="A664" s="20">
        <v>66908</v>
      </c>
      <c r="B664" s="61" t="s">
        <v>507</v>
      </c>
      <c r="C664" s="10">
        <v>1</v>
      </c>
      <c r="D664" s="9">
        <v>3417.9959999999996</v>
      </c>
      <c r="E664" s="9">
        <v>3930.7</v>
      </c>
      <c r="F664" s="9">
        <v>6835.99</v>
      </c>
    </row>
    <row r="665" spans="1:6">
      <c r="A665" s="20">
        <v>72296</v>
      </c>
      <c r="B665" s="61" t="s">
        <v>251</v>
      </c>
      <c r="C665" s="10">
        <v>1</v>
      </c>
      <c r="D665" s="9">
        <v>111.48</v>
      </c>
      <c r="E665" s="9">
        <v>128.19999999999999</v>
      </c>
      <c r="F665" s="9">
        <v>222.96</v>
      </c>
    </row>
    <row r="666" spans="1:6">
      <c r="A666" s="20">
        <v>72299</v>
      </c>
      <c r="B666" s="61" t="s">
        <v>252</v>
      </c>
      <c r="C666" s="10">
        <v>1</v>
      </c>
      <c r="D666" s="9">
        <v>47.351999999999997</v>
      </c>
      <c r="E666" s="9">
        <v>54.45</v>
      </c>
      <c r="F666" s="9">
        <v>94.7</v>
      </c>
    </row>
    <row r="667" spans="1:6">
      <c r="A667" s="20">
        <v>58130</v>
      </c>
      <c r="B667" s="61" t="s">
        <v>87</v>
      </c>
      <c r="C667" s="10">
        <v>1500</v>
      </c>
      <c r="D667" s="9">
        <v>78.755999999999986</v>
      </c>
      <c r="E667" s="9">
        <v>90.57</v>
      </c>
      <c r="F667" s="9">
        <v>157.51</v>
      </c>
    </row>
    <row r="668" spans="1:6">
      <c r="A668" s="20">
        <v>46069</v>
      </c>
      <c r="B668" s="61" t="s">
        <v>508</v>
      </c>
      <c r="C668" s="10">
        <v>1</v>
      </c>
      <c r="D668" s="9">
        <v>68.111999999999995</v>
      </c>
      <c r="E668" s="9">
        <v>78.33</v>
      </c>
      <c r="F668" s="9">
        <v>136.22</v>
      </c>
    </row>
    <row r="669" spans="1:6">
      <c r="A669" s="20">
        <v>46068</v>
      </c>
      <c r="B669" s="61" t="s">
        <v>509</v>
      </c>
      <c r="C669" s="10">
        <v>90</v>
      </c>
      <c r="D669" s="9">
        <v>69.156000000000006</v>
      </c>
      <c r="E669" s="9">
        <v>79.53</v>
      </c>
      <c r="F669" s="9">
        <v>138.31</v>
      </c>
    </row>
    <row r="670" spans="1:6">
      <c r="A670" s="20">
        <v>46070</v>
      </c>
      <c r="B670" s="61" t="s">
        <v>510</v>
      </c>
      <c r="C670" s="10">
        <v>70</v>
      </c>
      <c r="D670" s="9">
        <v>75.551999999999992</v>
      </c>
      <c r="E670" s="9">
        <v>86.88</v>
      </c>
      <c r="F670" s="9">
        <v>151.1</v>
      </c>
    </row>
    <row r="671" spans="1:6">
      <c r="A671" s="20">
        <v>80864</v>
      </c>
      <c r="B671" s="61" t="s">
        <v>511</v>
      </c>
      <c r="C671" s="10">
        <v>20</v>
      </c>
      <c r="D671" s="9">
        <v>27.684000000000001</v>
      </c>
      <c r="E671" s="9">
        <v>31.84</v>
      </c>
      <c r="F671" s="9">
        <v>55.37</v>
      </c>
    </row>
    <row r="672" spans="1:6" ht="12.75" customHeight="1">
      <c r="A672" s="32">
        <v>126599</v>
      </c>
      <c r="B672" s="61" t="s">
        <v>512</v>
      </c>
      <c r="C672" s="10">
        <v>10</v>
      </c>
      <c r="D672" s="9">
        <v>15.635999999999999</v>
      </c>
      <c r="E672" s="9">
        <v>17.98</v>
      </c>
      <c r="F672" s="9">
        <v>31.27</v>
      </c>
    </row>
    <row r="673" spans="1:6" ht="12.75" customHeight="1">
      <c r="A673" s="20">
        <v>86624</v>
      </c>
      <c r="B673" s="61" t="s">
        <v>336</v>
      </c>
      <c r="C673" s="10">
        <v>1</v>
      </c>
      <c r="D673" s="9">
        <v>6191.927999999999</v>
      </c>
      <c r="E673" s="9">
        <v>7120.72</v>
      </c>
      <c r="F673" s="9">
        <v>12383.86</v>
      </c>
    </row>
    <row r="674" spans="1:6">
      <c r="A674" s="20">
        <v>86621</v>
      </c>
      <c r="B674" s="61" t="s">
        <v>337</v>
      </c>
      <c r="C674" s="10">
        <v>1</v>
      </c>
      <c r="D674" s="9">
        <v>5594.46</v>
      </c>
      <c r="E674" s="9">
        <v>6433.63</v>
      </c>
      <c r="F674" s="9">
        <v>11188.92</v>
      </c>
    </row>
    <row r="675" spans="1:6">
      <c r="A675" s="20">
        <v>58855</v>
      </c>
      <c r="B675" s="61" t="s">
        <v>79</v>
      </c>
      <c r="C675" s="10">
        <v>1</v>
      </c>
      <c r="D675" s="9">
        <v>5414.28</v>
      </c>
      <c r="E675" s="9">
        <v>6226.42</v>
      </c>
      <c r="F675" s="9">
        <v>10828.56</v>
      </c>
    </row>
    <row r="676" spans="1:6">
      <c r="A676" s="20">
        <v>58877</v>
      </c>
      <c r="B676" s="61" t="s">
        <v>513</v>
      </c>
      <c r="C676" s="10">
        <v>1</v>
      </c>
      <c r="D676" s="9">
        <v>7251.7319999999991</v>
      </c>
      <c r="E676" s="9">
        <v>8339.49</v>
      </c>
      <c r="F676" s="9">
        <v>14503.46</v>
      </c>
    </row>
    <row r="677" spans="1:6">
      <c r="A677" s="20">
        <v>58878</v>
      </c>
      <c r="B677" s="61" t="s">
        <v>514</v>
      </c>
      <c r="C677" s="10">
        <v>1</v>
      </c>
      <c r="D677" s="9">
        <v>4088.8199999999997</v>
      </c>
      <c r="E677" s="9">
        <v>4702.1400000000003</v>
      </c>
      <c r="F677" s="9">
        <v>8177.64</v>
      </c>
    </row>
    <row r="678" spans="1:6">
      <c r="A678" s="33">
        <v>70100</v>
      </c>
      <c r="B678" s="61" t="s">
        <v>306</v>
      </c>
      <c r="C678" s="10">
        <v>1</v>
      </c>
      <c r="D678" s="9">
        <v>3013.6080000000002</v>
      </c>
      <c r="E678" s="9">
        <v>3465.65</v>
      </c>
      <c r="F678" s="9">
        <v>6027.22</v>
      </c>
    </row>
    <row r="679" spans="1:6" ht="13.5" thickBot="1">
      <c r="A679" s="33">
        <v>68336</v>
      </c>
      <c r="B679" s="61" t="s">
        <v>307</v>
      </c>
      <c r="C679" s="10">
        <v>1</v>
      </c>
      <c r="D679" s="9">
        <v>2003.7839999999999</v>
      </c>
      <c r="E679" s="9">
        <v>2304.35</v>
      </c>
      <c r="F679" s="9">
        <v>4007.57</v>
      </c>
    </row>
    <row r="680" spans="1:6" ht="16.5" thickBot="1">
      <c r="A680" s="5"/>
      <c r="B680" s="5"/>
      <c r="C680" s="5"/>
      <c r="D680" s="5"/>
      <c r="E680" s="5"/>
      <c r="F680" s="5"/>
    </row>
  </sheetData>
  <sheetProtection autoFilter="0"/>
  <autoFilter ref="A4:J679"/>
  <mergeCells count="1">
    <mergeCell ref="B1:B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Worksheet____11">
    <tabColor theme="4" tint="-0.499984740745262"/>
  </sheetPr>
  <dimension ref="A1:S679"/>
  <sheetViews>
    <sheetView zoomScale="70" zoomScaleNormal="70" workbookViewId="0">
      <pane xSplit="2" ySplit="4" topLeftCell="C623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9.140625" defaultRowHeight="12.75"/>
  <cols>
    <col min="1" max="1" width="14.5703125" style="2" customWidth="1"/>
    <col min="2" max="2" width="108.28515625" style="3" customWidth="1"/>
    <col min="3" max="3" width="15.140625" style="4" customWidth="1"/>
    <col min="4" max="4" width="18.7109375" style="6" customWidth="1"/>
    <col min="5" max="5" width="16.85546875" style="14" customWidth="1"/>
    <col min="6" max="6" width="14.5703125" style="3" customWidth="1"/>
    <col min="7" max="7" width="14.85546875" style="3" customWidth="1"/>
    <col min="8" max="8" width="40.5703125" style="3" customWidth="1"/>
    <col min="9" max="9" width="21.42578125" style="3" customWidth="1"/>
    <col min="10" max="10" width="26" style="3" customWidth="1"/>
    <col min="11" max="11" width="22.28515625" style="3" customWidth="1"/>
    <col min="12" max="12" width="14.5703125" style="14" customWidth="1"/>
    <col min="13" max="13" width="23.140625" style="14" customWidth="1"/>
    <col min="14" max="14" width="29.7109375" style="3" customWidth="1"/>
    <col min="15" max="15" width="33" style="3" customWidth="1"/>
    <col min="16" max="17" width="19.5703125" style="3" customWidth="1"/>
    <col min="18" max="18" width="22.42578125" style="1" customWidth="1"/>
    <col min="19" max="16384" width="9.140625" style="1"/>
  </cols>
  <sheetData>
    <row r="1" spans="1:18" ht="26.25">
      <c r="B1" s="29"/>
      <c r="C1" s="13"/>
      <c r="D1" s="22" t="s">
        <v>217</v>
      </c>
      <c r="E1" s="19">
        <f>F679</f>
        <v>0</v>
      </c>
      <c r="F1" s="30" t="s">
        <v>249</v>
      </c>
      <c r="J1" s="26" t="s">
        <v>219</v>
      </c>
      <c r="K1" s="26"/>
      <c r="L1" s="26"/>
      <c r="M1" s="26"/>
      <c r="N1" s="131" t="s">
        <v>615</v>
      </c>
    </row>
    <row r="2" spans="1:18" ht="18" customHeight="1">
      <c r="B2" s="29"/>
      <c r="C2" s="13"/>
      <c r="D2" s="15" t="s">
        <v>222</v>
      </c>
      <c r="E2" s="25">
        <f>COUNT(E5:E678)</f>
        <v>0</v>
      </c>
      <c r="P2" s="54" t="s">
        <v>611</v>
      </c>
    </row>
    <row r="3" spans="1:18" ht="23.25" customHeight="1">
      <c r="B3" s="29"/>
      <c r="C3" s="13"/>
      <c r="D3" s="15" t="s">
        <v>223</v>
      </c>
      <c r="E3" s="25">
        <f>E679</f>
        <v>0</v>
      </c>
      <c r="J3" s="18">
        <v>0</v>
      </c>
      <c r="L3" s="140" t="s">
        <v>617</v>
      </c>
      <c r="M3" s="141"/>
      <c r="N3" s="141"/>
    </row>
    <row r="4" spans="1:18" s="60" customFormat="1" ht="75">
      <c r="A4" s="55" t="s">
        <v>191</v>
      </c>
      <c r="B4" s="55" t="s">
        <v>140</v>
      </c>
      <c r="C4" s="56" t="s">
        <v>271</v>
      </c>
      <c r="D4" s="57" t="s">
        <v>535</v>
      </c>
      <c r="E4" s="58" t="s">
        <v>36</v>
      </c>
      <c r="F4" s="59" t="s">
        <v>218</v>
      </c>
      <c r="G4" s="59" t="s">
        <v>228</v>
      </c>
      <c r="H4" s="117" t="s">
        <v>645</v>
      </c>
      <c r="I4" s="55" t="s">
        <v>608</v>
      </c>
      <c r="J4" s="55" t="s">
        <v>528</v>
      </c>
      <c r="K4" s="55" t="s">
        <v>618</v>
      </c>
      <c r="L4" s="103" t="s">
        <v>612</v>
      </c>
      <c r="M4" s="103" t="s">
        <v>613</v>
      </c>
      <c r="N4" s="103" t="s">
        <v>614</v>
      </c>
      <c r="O4" s="55" t="s">
        <v>216</v>
      </c>
      <c r="P4" s="55" t="s">
        <v>220</v>
      </c>
      <c r="Q4" s="55" t="s">
        <v>221</v>
      </c>
    </row>
    <row r="5" spans="1:18" ht="12.75" customHeight="1">
      <c r="A5" s="68"/>
      <c r="B5" s="63" t="s">
        <v>692</v>
      </c>
      <c r="C5" s="36"/>
      <c r="D5" s="8"/>
      <c r="E5" s="23"/>
      <c r="F5" s="8"/>
      <c r="G5" s="8"/>
      <c r="H5" s="8"/>
      <c r="I5" s="8"/>
      <c r="J5" s="7"/>
      <c r="K5" s="8"/>
      <c r="L5" s="104"/>
      <c r="M5" s="104"/>
      <c r="N5" s="8"/>
      <c r="O5" s="17"/>
      <c r="P5" s="50"/>
      <c r="Q5" s="50"/>
    </row>
    <row r="6" spans="1:18">
      <c r="A6" s="33">
        <v>202165</v>
      </c>
      <c r="B6" s="61" t="s">
        <v>690</v>
      </c>
      <c r="C6" s="10">
        <v>20</v>
      </c>
      <c r="D6" s="69">
        <f>VLOOKUP(A6,ПрайсЛист!$A$6:$D$680,4,0)</f>
        <v>5.0039999999999996</v>
      </c>
      <c r="E6" s="24"/>
      <c r="F6" s="128">
        <f>E6*D6</f>
        <v>0</v>
      </c>
      <c r="G6" s="12" t="str">
        <f>IFERROR(F6/E6,"")</f>
        <v/>
      </c>
      <c r="H6" s="12"/>
      <c r="I6" s="99" t="s">
        <v>608</v>
      </c>
      <c r="J6" s="51"/>
      <c r="K6" s="51"/>
      <c r="L6" s="105"/>
      <c r="M6" s="105"/>
      <c r="N6" s="51"/>
      <c r="O6" s="49" t="str">
        <f>IF((E6/20)=ROUND(E6/20,0),"","ВВЕДИТЕ ЗНАЧЕН. КРАТНОЕ 20")</f>
        <v/>
      </c>
      <c r="P6" s="54" t="s">
        <v>611</v>
      </c>
      <c r="Q6" s="54"/>
      <c r="R6" s="112"/>
    </row>
    <row r="7" spans="1:18" ht="12.75" customHeight="1">
      <c r="A7" s="68"/>
      <c r="B7" s="63" t="s">
        <v>2</v>
      </c>
      <c r="C7" s="10" t="s">
        <v>611</v>
      </c>
      <c r="D7" s="8"/>
      <c r="E7" s="24"/>
      <c r="F7" s="8"/>
      <c r="G7" s="8"/>
      <c r="H7" s="8"/>
      <c r="I7" s="8"/>
      <c r="J7" s="7"/>
      <c r="K7" s="8"/>
      <c r="L7" s="104"/>
      <c r="M7" s="105"/>
      <c r="N7" s="8"/>
      <c r="O7" s="17"/>
      <c r="P7" s="54" t="s">
        <v>611</v>
      </c>
      <c r="Q7" s="50"/>
    </row>
    <row r="8" spans="1:18">
      <c r="A8" s="20">
        <v>130112</v>
      </c>
      <c r="B8" s="61" t="s">
        <v>369</v>
      </c>
      <c r="C8" s="10">
        <v>1</v>
      </c>
      <c r="D8" s="69">
        <f>VLOOKUP(A8,ПрайсЛист!$A$8:$D$680,4,0)</f>
        <v>1532.04</v>
      </c>
      <c r="E8" s="24"/>
      <c r="F8" s="12">
        <f t="shared" ref="F8:F52" si="0">E8*D8-(D8*E8*$J$3)</f>
        <v>0</v>
      </c>
      <c r="G8" s="12" t="str">
        <f t="shared" ref="G8:G52" si="1">IFERROR(F8/E8,"")</f>
        <v/>
      </c>
      <c r="H8" s="12"/>
      <c r="I8" s="12"/>
      <c r="J8" s="51"/>
      <c r="K8" s="51" t="s">
        <v>530</v>
      </c>
      <c r="L8" s="105" t="s">
        <v>611</v>
      </c>
      <c r="M8" s="105"/>
      <c r="N8" s="51"/>
      <c r="O8" s="47"/>
      <c r="P8" s="54" t="s">
        <v>611</v>
      </c>
      <c r="Q8" s="54"/>
      <c r="R8" s="112"/>
    </row>
    <row r="9" spans="1:18">
      <c r="A9" s="20">
        <v>162522</v>
      </c>
      <c r="B9" s="34" t="s">
        <v>720</v>
      </c>
      <c r="C9" s="10">
        <v>1</v>
      </c>
      <c r="D9" s="69">
        <f>VLOOKUP(A9,ПрайсЛист!$A$8:$D$680,4,0)</f>
        <v>900</v>
      </c>
      <c r="E9" s="24"/>
      <c r="F9" s="12">
        <f t="shared" si="0"/>
        <v>0</v>
      </c>
      <c r="G9" s="12" t="str">
        <f t="shared" si="1"/>
        <v/>
      </c>
      <c r="H9" s="12"/>
      <c r="I9" s="12"/>
      <c r="J9" s="51" t="s">
        <v>529</v>
      </c>
      <c r="K9" s="51" t="s">
        <v>530</v>
      </c>
      <c r="L9" s="105"/>
      <c r="M9" s="105"/>
      <c r="N9" s="51"/>
      <c r="O9" s="47"/>
      <c r="P9" s="54"/>
      <c r="Q9" s="54"/>
      <c r="R9" s="112"/>
    </row>
    <row r="10" spans="1:18">
      <c r="A10" s="20">
        <v>121426</v>
      </c>
      <c r="B10" s="61" t="s">
        <v>348</v>
      </c>
      <c r="C10" s="10">
        <v>1</v>
      </c>
      <c r="D10" s="69">
        <f>VLOOKUP(A10,ПрайсЛист!$A$8:$D$680,4,0)</f>
        <v>1213.6559999999999</v>
      </c>
      <c r="E10" s="24"/>
      <c r="F10" s="12">
        <f t="shared" si="0"/>
        <v>0</v>
      </c>
      <c r="G10" s="12" t="str">
        <f t="shared" si="1"/>
        <v/>
      </c>
      <c r="H10" s="12"/>
      <c r="I10" s="12"/>
      <c r="J10" s="51"/>
      <c r="K10" s="51" t="s">
        <v>559</v>
      </c>
      <c r="L10" s="105">
        <v>127380</v>
      </c>
      <c r="M10" s="105">
        <v>121426</v>
      </c>
      <c r="N10" s="107" t="s">
        <v>616</v>
      </c>
      <c r="O10" s="47"/>
      <c r="P10" s="54" t="s">
        <v>611</v>
      </c>
      <c r="Q10" s="54"/>
      <c r="R10" s="112"/>
    </row>
    <row r="11" spans="1:18">
      <c r="A11" s="20">
        <v>130116</v>
      </c>
      <c r="B11" s="61" t="s">
        <v>356</v>
      </c>
      <c r="C11" s="10">
        <v>1</v>
      </c>
      <c r="D11" s="69">
        <f>VLOOKUP(A11,ПрайсЛист!$A$8:$D$680,4,0)</f>
        <v>1554.54</v>
      </c>
      <c r="E11" s="24"/>
      <c r="F11" s="12">
        <f t="shared" si="0"/>
        <v>0</v>
      </c>
      <c r="G11" s="12" t="str">
        <f t="shared" si="1"/>
        <v/>
      </c>
      <c r="H11" s="12"/>
      <c r="I11" s="12"/>
      <c r="J11" s="51"/>
      <c r="K11" s="51" t="s">
        <v>559</v>
      </c>
      <c r="L11" s="105">
        <v>130116</v>
      </c>
      <c r="M11" s="105">
        <v>120448</v>
      </c>
      <c r="N11" s="107" t="s">
        <v>616</v>
      </c>
      <c r="O11" s="47"/>
      <c r="P11" s="54" t="s">
        <v>611</v>
      </c>
      <c r="Q11" s="54"/>
      <c r="R11" s="112"/>
    </row>
    <row r="12" spans="1:18">
      <c r="A12" s="20">
        <v>127379</v>
      </c>
      <c r="B12" s="61" t="s">
        <v>353</v>
      </c>
      <c r="C12" s="10">
        <v>1</v>
      </c>
      <c r="D12" s="69">
        <f>VLOOKUP(A12,ПрайсЛист!$A$8:$D$680,4,0)</f>
        <v>1482.0119999999999</v>
      </c>
      <c r="E12" s="24"/>
      <c r="F12" s="12">
        <f t="shared" si="0"/>
        <v>0</v>
      </c>
      <c r="G12" s="12" t="str">
        <f t="shared" si="1"/>
        <v/>
      </c>
      <c r="H12" s="12"/>
      <c r="I12" s="12"/>
      <c r="J12" s="51"/>
      <c r="K12" s="51" t="s">
        <v>559</v>
      </c>
      <c r="L12" s="105">
        <v>127379</v>
      </c>
      <c r="M12" s="105">
        <v>119951</v>
      </c>
      <c r="N12" s="107" t="s">
        <v>616</v>
      </c>
      <c r="O12" s="47"/>
      <c r="P12" s="54" t="s">
        <v>611</v>
      </c>
      <c r="Q12" s="54"/>
      <c r="R12" s="112"/>
    </row>
    <row r="13" spans="1:18">
      <c r="A13" s="20">
        <v>154379</v>
      </c>
      <c r="B13" s="61" t="s">
        <v>426</v>
      </c>
      <c r="C13" s="10">
        <v>1</v>
      </c>
      <c r="D13" s="69">
        <f>VLOOKUP(A13,ПрайсЛист!$A:$G,7,0)</f>
        <v>1214.232</v>
      </c>
      <c r="E13" s="24"/>
      <c r="F13" s="12">
        <f t="shared" si="0"/>
        <v>0</v>
      </c>
      <c r="G13" s="12" t="str">
        <f t="shared" si="1"/>
        <v/>
      </c>
      <c r="H13" s="123" t="s">
        <v>649</v>
      </c>
      <c r="I13" s="12"/>
      <c r="J13" s="51"/>
      <c r="K13" s="51"/>
      <c r="L13" s="105" t="s">
        <v>611</v>
      </c>
      <c r="M13" s="105"/>
      <c r="N13" s="51"/>
      <c r="O13" s="47"/>
      <c r="P13" s="54" t="s">
        <v>719</v>
      </c>
      <c r="Q13" s="54"/>
      <c r="R13" s="112"/>
    </row>
    <row r="14" spans="1:18">
      <c r="A14" s="20">
        <v>173107</v>
      </c>
      <c r="B14" s="61" t="s">
        <v>413</v>
      </c>
      <c r="C14" s="10">
        <v>1</v>
      </c>
      <c r="D14" s="11">
        <f>VLOOKUP(A14,ПрайсЛист!$A$8:$D$680,4,0)</f>
        <v>1511.268</v>
      </c>
      <c r="E14" s="24"/>
      <c r="F14" s="12">
        <f t="shared" si="0"/>
        <v>0</v>
      </c>
      <c r="G14" s="12" t="str">
        <f t="shared" si="1"/>
        <v/>
      </c>
      <c r="H14" s="12"/>
      <c r="I14" s="12"/>
      <c r="J14" s="51"/>
      <c r="K14" s="51"/>
      <c r="L14" s="105">
        <v>86415</v>
      </c>
      <c r="M14" s="105">
        <v>173107</v>
      </c>
      <c r="N14" s="107" t="s">
        <v>615</v>
      </c>
      <c r="O14" s="47"/>
      <c r="P14" s="54" t="s">
        <v>611</v>
      </c>
      <c r="Q14" s="54"/>
      <c r="R14" s="112"/>
    </row>
    <row r="15" spans="1:18">
      <c r="A15" s="20">
        <v>126692</v>
      </c>
      <c r="B15" s="61" t="s">
        <v>365</v>
      </c>
      <c r="C15" s="10">
        <v>1</v>
      </c>
      <c r="D15" s="11">
        <f>VLOOKUP(A15,ПрайсЛист!$A$8:$D$680,4,0)</f>
        <v>1686.36</v>
      </c>
      <c r="E15" s="24"/>
      <c r="F15" s="12">
        <f t="shared" si="0"/>
        <v>0</v>
      </c>
      <c r="G15" s="12" t="str">
        <f t="shared" si="1"/>
        <v/>
      </c>
      <c r="H15" s="12"/>
      <c r="I15" s="12"/>
      <c r="J15" s="51"/>
      <c r="K15" s="51" t="s">
        <v>559</v>
      </c>
      <c r="L15" s="105">
        <v>126692</v>
      </c>
      <c r="M15" s="105">
        <v>119966</v>
      </c>
      <c r="N15" s="107" t="s">
        <v>616</v>
      </c>
      <c r="O15" s="47"/>
      <c r="P15" s="54" t="s">
        <v>611</v>
      </c>
      <c r="Q15" s="54"/>
      <c r="R15" s="112"/>
    </row>
    <row r="16" spans="1:18">
      <c r="A16" s="20">
        <v>141321</v>
      </c>
      <c r="B16" s="61" t="s">
        <v>414</v>
      </c>
      <c r="C16" s="10">
        <v>1</v>
      </c>
      <c r="D16" s="11">
        <f>VLOOKUP(A16,ПрайсЛист!$A$8:$D$680,4,0)</f>
        <v>2500.2840000000001</v>
      </c>
      <c r="E16" s="24"/>
      <c r="F16" s="12">
        <f t="shared" si="0"/>
        <v>0</v>
      </c>
      <c r="G16" s="12" t="str">
        <f t="shared" si="1"/>
        <v/>
      </c>
      <c r="H16" s="12"/>
      <c r="I16" s="12"/>
      <c r="J16" s="51"/>
      <c r="K16" s="51" t="s">
        <v>559</v>
      </c>
      <c r="L16" s="105">
        <v>141321</v>
      </c>
      <c r="M16" s="105">
        <v>154366</v>
      </c>
      <c r="N16" s="107" t="s">
        <v>616</v>
      </c>
      <c r="O16" s="47"/>
      <c r="P16" s="54" t="s">
        <v>611</v>
      </c>
      <c r="Q16" s="54"/>
      <c r="R16" s="112"/>
    </row>
    <row r="17" spans="1:18">
      <c r="A17" s="20">
        <v>173105</v>
      </c>
      <c r="B17" s="61" t="s">
        <v>550</v>
      </c>
      <c r="C17" s="10">
        <v>1</v>
      </c>
      <c r="D17" s="11">
        <f>VLOOKUP(A17,ПрайсЛист!$A$8:$D$680,4,0)</f>
        <v>3010.4760000000001</v>
      </c>
      <c r="E17" s="24"/>
      <c r="F17" s="12">
        <f t="shared" si="0"/>
        <v>0</v>
      </c>
      <c r="G17" s="12" t="str">
        <f t="shared" si="1"/>
        <v/>
      </c>
      <c r="H17" s="12"/>
      <c r="I17" s="12"/>
      <c r="J17" s="51"/>
      <c r="K17" s="51"/>
      <c r="L17" s="105" t="s">
        <v>611</v>
      </c>
      <c r="M17" s="105"/>
      <c r="N17" s="51"/>
      <c r="O17" s="47"/>
      <c r="P17" s="54" t="s">
        <v>719</v>
      </c>
      <c r="Q17" s="54"/>
      <c r="R17" s="112"/>
    </row>
    <row r="18" spans="1:18">
      <c r="A18" s="20">
        <v>34970</v>
      </c>
      <c r="B18" s="61" t="s">
        <v>357</v>
      </c>
      <c r="C18" s="10">
        <v>1</v>
      </c>
      <c r="D18" s="11">
        <f>VLOOKUP(A18,ПрайсЛист!$A$8:$D$680,4,0)</f>
        <v>3010.4760000000001</v>
      </c>
      <c r="E18" s="24"/>
      <c r="F18" s="12">
        <f t="shared" si="0"/>
        <v>0</v>
      </c>
      <c r="G18" s="12" t="str">
        <f t="shared" si="1"/>
        <v/>
      </c>
      <c r="H18" s="12"/>
      <c r="I18" s="12"/>
      <c r="J18" s="51"/>
      <c r="K18" s="124" t="s">
        <v>531</v>
      </c>
      <c r="L18" s="105" t="s">
        <v>611</v>
      </c>
      <c r="M18" s="105"/>
      <c r="N18" s="53"/>
      <c r="O18" s="47"/>
      <c r="P18" s="54" t="s">
        <v>611</v>
      </c>
      <c r="Q18" s="54"/>
      <c r="R18" s="112"/>
    </row>
    <row r="19" spans="1:18">
      <c r="A19" s="20">
        <v>173109</v>
      </c>
      <c r="B19" s="61" t="s">
        <v>358</v>
      </c>
      <c r="C19" s="10">
        <v>1</v>
      </c>
      <c r="D19" s="11">
        <f>VLOOKUP(A19,ПрайсЛист!$A$8:$D$680,4,0)</f>
        <v>3254.5679999999998</v>
      </c>
      <c r="E19" s="24"/>
      <c r="F19" s="12">
        <f t="shared" si="0"/>
        <v>0</v>
      </c>
      <c r="G19" s="12" t="str">
        <f t="shared" si="1"/>
        <v/>
      </c>
      <c r="H19" s="12"/>
      <c r="I19" s="12"/>
      <c r="J19" s="51"/>
      <c r="K19" s="51" t="s">
        <v>559</v>
      </c>
      <c r="L19" s="105">
        <v>110505</v>
      </c>
      <c r="M19" s="105">
        <v>173109</v>
      </c>
      <c r="N19" s="107" t="s">
        <v>616</v>
      </c>
      <c r="O19" s="47"/>
      <c r="P19" s="54" t="s">
        <v>719</v>
      </c>
      <c r="Q19" s="54"/>
      <c r="R19" s="112"/>
    </row>
    <row r="20" spans="1:18">
      <c r="A20" s="20">
        <v>103267</v>
      </c>
      <c r="B20" s="61" t="s">
        <v>359</v>
      </c>
      <c r="C20" s="10">
        <v>1</v>
      </c>
      <c r="D20" s="11">
        <f>VLOOKUP(A20,ПрайсЛист!$A$8:$D$680,4,0)</f>
        <v>3254.5679999999998</v>
      </c>
      <c r="E20" s="24"/>
      <c r="F20" s="12">
        <f t="shared" si="0"/>
        <v>0</v>
      </c>
      <c r="G20" s="12" t="str">
        <f t="shared" si="1"/>
        <v/>
      </c>
      <c r="H20" s="12"/>
      <c r="I20" s="12"/>
      <c r="J20" s="51"/>
      <c r="K20" s="124" t="s">
        <v>531</v>
      </c>
      <c r="L20" s="105" t="s">
        <v>611</v>
      </c>
      <c r="M20" s="105"/>
      <c r="N20" s="53"/>
      <c r="O20" s="47"/>
      <c r="P20" s="54" t="s">
        <v>611</v>
      </c>
      <c r="Q20" s="54"/>
      <c r="R20" s="112"/>
    </row>
    <row r="21" spans="1:18">
      <c r="A21" s="20">
        <v>130131</v>
      </c>
      <c r="B21" s="61" t="s">
        <v>338</v>
      </c>
      <c r="C21" s="10">
        <v>10</v>
      </c>
      <c r="D21" s="11">
        <f>VLOOKUP(A21,ПрайсЛист!$A$8:$D$680,4,0)</f>
        <v>2500.6919999999996</v>
      </c>
      <c r="E21" s="24"/>
      <c r="F21" s="12">
        <f t="shared" si="0"/>
        <v>0</v>
      </c>
      <c r="G21" s="12" t="str">
        <f t="shared" si="1"/>
        <v/>
      </c>
      <c r="H21" s="12"/>
      <c r="I21" s="12"/>
      <c r="J21" s="51"/>
      <c r="K21" s="51" t="s">
        <v>530</v>
      </c>
      <c r="L21" s="105" t="s">
        <v>611</v>
      </c>
      <c r="M21" s="105"/>
      <c r="N21" s="51"/>
      <c r="O21" s="47"/>
      <c r="P21" s="54" t="s">
        <v>611</v>
      </c>
      <c r="Q21" s="54"/>
      <c r="R21" s="112"/>
    </row>
    <row r="22" spans="1:18">
      <c r="A22" s="20">
        <v>146569</v>
      </c>
      <c r="B22" s="61" t="s">
        <v>551</v>
      </c>
      <c r="C22" s="10">
        <v>1</v>
      </c>
      <c r="D22" s="11">
        <f>VLOOKUP(A22,ПрайсЛист!$A$8:$D$680,4,0)</f>
        <v>1686.36</v>
      </c>
      <c r="E22" s="24"/>
      <c r="F22" s="12">
        <f t="shared" si="0"/>
        <v>0</v>
      </c>
      <c r="G22" s="12" t="str">
        <f t="shared" si="1"/>
        <v/>
      </c>
      <c r="H22" s="12"/>
      <c r="I22" s="12"/>
      <c r="J22" s="51"/>
      <c r="K22" s="51" t="s">
        <v>559</v>
      </c>
      <c r="L22" s="105">
        <v>154363</v>
      </c>
      <c r="M22" s="105">
        <v>146569</v>
      </c>
      <c r="N22" s="107" t="s">
        <v>615</v>
      </c>
      <c r="O22" s="47"/>
      <c r="P22" s="54" t="s">
        <v>611</v>
      </c>
      <c r="Q22" s="54"/>
      <c r="R22" s="112"/>
    </row>
    <row r="23" spans="1:18">
      <c r="A23" s="20">
        <v>154377</v>
      </c>
      <c r="B23" s="61" t="s">
        <v>515</v>
      </c>
      <c r="C23" s="10">
        <v>1</v>
      </c>
      <c r="D23" s="11">
        <f>VLOOKUP(A23,ПрайсЛист!$A$8:$D$680,4,0)</f>
        <v>2280.4319999999998</v>
      </c>
      <c r="E23" s="24"/>
      <c r="F23" s="12">
        <f t="shared" si="0"/>
        <v>0</v>
      </c>
      <c r="G23" s="12" t="str">
        <f t="shared" si="1"/>
        <v/>
      </c>
      <c r="H23" s="12"/>
      <c r="I23" s="12"/>
      <c r="J23" s="51"/>
      <c r="K23" s="124" t="s">
        <v>531</v>
      </c>
      <c r="L23" s="105" t="s">
        <v>611</v>
      </c>
      <c r="M23" s="105"/>
      <c r="N23" s="53"/>
      <c r="O23" s="47"/>
      <c r="P23" s="54" t="s">
        <v>611</v>
      </c>
      <c r="Q23" s="54"/>
      <c r="R23" s="112"/>
    </row>
    <row r="24" spans="1:18">
      <c r="A24" s="20">
        <v>154369</v>
      </c>
      <c r="B24" s="61" t="s">
        <v>541</v>
      </c>
      <c r="C24" s="10">
        <v>1</v>
      </c>
      <c r="D24" s="11">
        <f>VLOOKUP(A24,ПрайсЛист!$A$8:$D$680,4,0)</f>
        <v>2433.384</v>
      </c>
      <c r="E24" s="24"/>
      <c r="F24" s="12">
        <f t="shared" si="0"/>
        <v>0</v>
      </c>
      <c r="G24" s="12" t="str">
        <f t="shared" si="1"/>
        <v/>
      </c>
      <c r="H24" s="12"/>
      <c r="I24" s="12"/>
      <c r="J24" s="51"/>
      <c r="K24" s="124" t="s">
        <v>531</v>
      </c>
      <c r="L24" s="105" t="s">
        <v>611</v>
      </c>
      <c r="M24" s="105"/>
      <c r="N24" s="53"/>
      <c r="O24" s="47"/>
      <c r="P24" s="54" t="s">
        <v>611</v>
      </c>
      <c r="Q24" s="54"/>
      <c r="R24" s="112"/>
    </row>
    <row r="25" spans="1:18">
      <c r="A25" s="20">
        <v>127382</v>
      </c>
      <c r="B25" s="61" t="s">
        <v>309</v>
      </c>
      <c r="C25" s="10">
        <v>1</v>
      </c>
      <c r="D25" s="11">
        <f>VLOOKUP(A25,ПрайсЛист!$A$8:$D$680,4,0)</f>
        <v>1895.28</v>
      </c>
      <c r="E25" s="24"/>
      <c r="F25" s="12">
        <f t="shared" si="0"/>
        <v>0</v>
      </c>
      <c r="G25" s="12" t="str">
        <f t="shared" si="1"/>
        <v/>
      </c>
      <c r="H25" s="12"/>
      <c r="I25" s="12"/>
      <c r="J25" s="51"/>
      <c r="K25" s="51"/>
      <c r="L25" s="105" t="s">
        <v>611</v>
      </c>
      <c r="M25" s="105"/>
      <c r="N25" s="51"/>
      <c r="O25" s="47"/>
      <c r="P25" s="54" t="s">
        <v>611</v>
      </c>
      <c r="Q25" s="54"/>
      <c r="R25" s="112"/>
    </row>
    <row r="26" spans="1:18">
      <c r="A26" s="20">
        <v>127381</v>
      </c>
      <c r="B26" s="61" t="s">
        <v>349</v>
      </c>
      <c r="C26" s="10">
        <v>1</v>
      </c>
      <c r="D26" s="11">
        <f>VLOOKUP(A26,ПрайсЛист!$A$8:$D$680,4,0)</f>
        <v>1895.28</v>
      </c>
      <c r="E26" s="24"/>
      <c r="F26" s="12">
        <f t="shared" si="0"/>
        <v>0</v>
      </c>
      <c r="G26" s="12" t="str">
        <f t="shared" si="1"/>
        <v/>
      </c>
      <c r="H26" s="12"/>
      <c r="I26" s="12"/>
      <c r="J26" s="51"/>
      <c r="K26" s="51"/>
      <c r="L26" s="105" t="s">
        <v>611</v>
      </c>
      <c r="M26" s="105"/>
      <c r="N26" s="51"/>
      <c r="O26" s="47"/>
      <c r="P26" s="54" t="s">
        <v>611</v>
      </c>
      <c r="Q26" s="54"/>
      <c r="R26" s="112"/>
    </row>
    <row r="27" spans="1:18">
      <c r="A27" s="20">
        <v>127396</v>
      </c>
      <c r="B27" s="61" t="s">
        <v>308</v>
      </c>
      <c r="C27" s="10">
        <v>1</v>
      </c>
      <c r="D27" s="11">
        <f>VLOOKUP(A27,ПрайсЛист!$A$8:$D$680,4,0)</f>
        <v>1895.28</v>
      </c>
      <c r="E27" s="24"/>
      <c r="F27" s="12">
        <f t="shared" si="0"/>
        <v>0</v>
      </c>
      <c r="G27" s="12" t="str">
        <f t="shared" si="1"/>
        <v/>
      </c>
      <c r="H27" s="12"/>
      <c r="I27" s="12"/>
      <c r="J27" s="51"/>
      <c r="K27" s="51"/>
      <c r="L27" s="105" t="s">
        <v>611</v>
      </c>
      <c r="M27" s="105"/>
      <c r="N27" s="51"/>
      <c r="O27" s="47"/>
      <c r="P27" s="54" t="s">
        <v>611</v>
      </c>
      <c r="Q27" s="54"/>
      <c r="R27" s="112"/>
    </row>
    <row r="28" spans="1:18">
      <c r="A28" s="20">
        <v>130012</v>
      </c>
      <c r="B28" s="61" t="s">
        <v>333</v>
      </c>
      <c r="C28" s="10">
        <v>10</v>
      </c>
      <c r="D28" s="11">
        <f>VLOOKUP(A28,ПрайсЛист!$A$8:$D$680,4,0)</f>
        <v>1934.1599999999999</v>
      </c>
      <c r="E28" s="24"/>
      <c r="F28" s="12">
        <f t="shared" si="0"/>
        <v>0</v>
      </c>
      <c r="G28" s="12" t="str">
        <f t="shared" si="1"/>
        <v/>
      </c>
      <c r="H28" s="12"/>
      <c r="I28" s="12"/>
      <c r="J28" s="51"/>
      <c r="K28" s="51"/>
      <c r="L28" s="105" t="s">
        <v>611</v>
      </c>
      <c r="M28" s="105"/>
      <c r="N28" s="51"/>
      <c r="O28" s="47"/>
      <c r="P28" s="54" t="s">
        <v>611</v>
      </c>
      <c r="Q28" s="54"/>
      <c r="R28" s="112"/>
    </row>
    <row r="29" spans="1:18">
      <c r="A29" s="20">
        <v>120489</v>
      </c>
      <c r="B29" s="61" t="s">
        <v>339</v>
      </c>
      <c r="C29" s="10">
        <v>1</v>
      </c>
      <c r="D29" s="11">
        <f>VLOOKUP(A29,ПрайсЛист!$A$8:$D$680,4,0)</f>
        <v>2211.2759999999998</v>
      </c>
      <c r="E29" s="24"/>
      <c r="F29" s="12">
        <f t="shared" si="0"/>
        <v>0</v>
      </c>
      <c r="G29" s="12" t="str">
        <f t="shared" si="1"/>
        <v/>
      </c>
      <c r="H29" s="12"/>
      <c r="I29" s="12"/>
      <c r="J29" s="51"/>
      <c r="K29" s="51"/>
      <c r="L29" s="105" t="s">
        <v>611</v>
      </c>
      <c r="M29" s="105"/>
      <c r="N29" s="51"/>
      <c r="O29" s="47"/>
      <c r="P29" s="54" t="s">
        <v>611</v>
      </c>
      <c r="Q29" s="54"/>
      <c r="R29" s="112"/>
    </row>
    <row r="30" spans="1:18">
      <c r="A30" s="20">
        <v>130125</v>
      </c>
      <c r="B30" s="61" t="s">
        <v>350</v>
      </c>
      <c r="C30" s="10">
        <v>1</v>
      </c>
      <c r="D30" s="11">
        <f>VLOOKUP(A30,ПрайсЛист!$A$8:$D$680,4,0)</f>
        <v>2211.2759999999998</v>
      </c>
      <c r="E30" s="24"/>
      <c r="F30" s="12">
        <f t="shared" si="0"/>
        <v>0</v>
      </c>
      <c r="G30" s="12" t="str">
        <f t="shared" si="1"/>
        <v/>
      </c>
      <c r="H30" s="12"/>
      <c r="I30" s="12"/>
      <c r="J30" s="51"/>
      <c r="K30" s="51"/>
      <c r="L30" s="105" t="s">
        <v>611</v>
      </c>
      <c r="M30" s="105"/>
      <c r="N30" s="51"/>
      <c r="O30" s="47"/>
      <c r="P30" s="54" t="s">
        <v>611</v>
      </c>
      <c r="Q30" s="54"/>
      <c r="R30" s="112"/>
    </row>
    <row r="31" spans="1:18">
      <c r="A31" s="20">
        <v>62164</v>
      </c>
      <c r="B31" s="61" t="s">
        <v>415</v>
      </c>
      <c r="C31" s="10">
        <v>1</v>
      </c>
      <c r="D31" s="11">
        <f>VLOOKUP(A31,ПрайсЛист!$A$8:$D$680,4,0)</f>
        <v>3510.1320000000001</v>
      </c>
      <c r="E31" s="24"/>
      <c r="F31" s="12">
        <f t="shared" si="0"/>
        <v>0</v>
      </c>
      <c r="G31" s="12" t="str">
        <f t="shared" si="1"/>
        <v/>
      </c>
      <c r="H31" s="12"/>
      <c r="I31" s="12"/>
      <c r="J31" s="51"/>
      <c r="K31" s="51" t="s">
        <v>530</v>
      </c>
      <c r="L31" s="105" t="s">
        <v>611</v>
      </c>
      <c r="M31" s="105"/>
      <c r="N31" s="51"/>
      <c r="O31" s="47"/>
      <c r="P31" s="54" t="s">
        <v>611</v>
      </c>
      <c r="Q31" s="54"/>
      <c r="R31" s="112"/>
    </row>
    <row r="32" spans="1:18">
      <c r="A32" s="20">
        <v>120370</v>
      </c>
      <c r="B32" s="61" t="s">
        <v>416</v>
      </c>
      <c r="C32" s="10">
        <v>1</v>
      </c>
      <c r="D32" s="11">
        <f>VLOOKUP(A32,ПрайсЛист!$A$8:$D$680,4,0)</f>
        <v>2247.9719999999998</v>
      </c>
      <c r="E32" s="24"/>
      <c r="F32" s="12">
        <f t="shared" si="0"/>
        <v>0</v>
      </c>
      <c r="G32" s="12" t="str">
        <f t="shared" si="1"/>
        <v/>
      </c>
      <c r="H32" s="12"/>
      <c r="I32" s="12"/>
      <c r="J32" s="51"/>
      <c r="K32" s="51"/>
      <c r="L32" s="105" t="s">
        <v>611</v>
      </c>
      <c r="M32" s="105"/>
      <c r="N32" s="51"/>
      <c r="O32" s="47"/>
      <c r="P32" s="54" t="s">
        <v>611</v>
      </c>
      <c r="Q32" s="54"/>
      <c r="R32" s="112"/>
    </row>
    <row r="33" spans="1:18">
      <c r="A33" s="20">
        <v>126651</v>
      </c>
      <c r="B33" s="61" t="s">
        <v>310</v>
      </c>
      <c r="C33" s="10">
        <v>1</v>
      </c>
      <c r="D33" s="11">
        <f>VLOOKUP(A33,ПрайсЛист!$A$8:$D$680,4,0)</f>
        <v>2247.9719999999998</v>
      </c>
      <c r="E33" s="24"/>
      <c r="F33" s="12">
        <f t="shared" si="0"/>
        <v>0</v>
      </c>
      <c r="G33" s="12" t="str">
        <f t="shared" si="1"/>
        <v/>
      </c>
      <c r="H33" s="12"/>
      <c r="I33" s="12"/>
      <c r="J33" s="51"/>
      <c r="K33" s="51"/>
      <c r="L33" s="105" t="s">
        <v>611</v>
      </c>
      <c r="M33" s="105"/>
      <c r="N33" s="51"/>
      <c r="O33" s="47"/>
      <c r="P33" s="54" t="s">
        <v>611</v>
      </c>
      <c r="Q33" s="54"/>
      <c r="R33" s="112"/>
    </row>
    <row r="34" spans="1:18">
      <c r="A34" s="20">
        <v>126394</v>
      </c>
      <c r="B34" s="61" t="s">
        <v>311</v>
      </c>
      <c r="C34" s="10">
        <v>10</v>
      </c>
      <c r="D34" s="11">
        <f>VLOOKUP(A34,ПрайсЛист!$A$8:$D$680,4,0)</f>
        <v>2679.9360000000001</v>
      </c>
      <c r="E34" s="24"/>
      <c r="F34" s="12">
        <f t="shared" si="0"/>
        <v>0</v>
      </c>
      <c r="G34" s="12" t="str">
        <f t="shared" si="1"/>
        <v/>
      </c>
      <c r="H34" s="12"/>
      <c r="I34" s="12"/>
      <c r="J34" s="51"/>
      <c r="K34" s="51"/>
      <c r="L34" s="105" t="s">
        <v>611</v>
      </c>
      <c r="M34" s="105"/>
      <c r="N34" s="51"/>
      <c r="O34" s="47"/>
      <c r="P34" s="54" t="s">
        <v>611</v>
      </c>
      <c r="Q34" s="54"/>
      <c r="R34" s="112"/>
    </row>
    <row r="35" spans="1:18">
      <c r="A35" s="20">
        <v>126693</v>
      </c>
      <c r="B35" s="61" t="s">
        <v>299</v>
      </c>
      <c r="C35" s="10">
        <v>10</v>
      </c>
      <c r="D35" s="11">
        <f>VLOOKUP(A35,ПрайсЛист!$A$8:$D$680,4,0)</f>
        <v>2679.9360000000001</v>
      </c>
      <c r="E35" s="24"/>
      <c r="F35" s="12">
        <f t="shared" si="0"/>
        <v>0</v>
      </c>
      <c r="G35" s="12" t="str">
        <f t="shared" si="1"/>
        <v/>
      </c>
      <c r="H35" s="12"/>
      <c r="I35" s="12"/>
      <c r="J35" s="51"/>
      <c r="K35" s="51"/>
      <c r="L35" s="105" t="s">
        <v>611</v>
      </c>
      <c r="M35" s="105"/>
      <c r="N35" s="51"/>
      <c r="O35" s="47"/>
      <c r="P35" s="54" t="s">
        <v>611</v>
      </c>
      <c r="Q35" s="54"/>
      <c r="R35" s="112"/>
    </row>
    <row r="36" spans="1:18">
      <c r="A36" s="20">
        <v>173112</v>
      </c>
      <c r="B36" s="61" t="s">
        <v>722</v>
      </c>
      <c r="C36" s="10">
        <v>1</v>
      </c>
      <c r="D36" s="11">
        <f>VLOOKUP(A36,ПрайсЛист!$A$8:$D$680,4,0)</f>
        <v>2743.56</v>
      </c>
      <c r="E36" s="24"/>
      <c r="F36" s="12">
        <f t="shared" si="0"/>
        <v>0</v>
      </c>
      <c r="G36" s="12" t="str">
        <f t="shared" si="1"/>
        <v/>
      </c>
      <c r="H36" s="12"/>
      <c r="I36" s="12"/>
      <c r="J36" s="51"/>
      <c r="K36" s="51"/>
      <c r="L36" s="105">
        <v>130045</v>
      </c>
      <c r="M36" s="105">
        <v>173112</v>
      </c>
      <c r="N36" s="107" t="s">
        <v>615</v>
      </c>
      <c r="O36" s="47"/>
      <c r="P36" s="54"/>
      <c r="Q36" s="54"/>
      <c r="R36" s="112"/>
    </row>
    <row r="37" spans="1:18">
      <c r="A37" s="20">
        <v>140986</v>
      </c>
      <c r="B37" s="61" t="s">
        <v>417</v>
      </c>
      <c r="C37" s="10">
        <v>1</v>
      </c>
      <c r="D37" s="11">
        <f>VLOOKUP(A37,ПрайсЛист!$A$8:$D$680,4,0)</f>
        <v>2247.9719999999998</v>
      </c>
      <c r="E37" s="24"/>
      <c r="F37" s="12">
        <f t="shared" si="0"/>
        <v>0</v>
      </c>
      <c r="G37" s="12" t="str">
        <f t="shared" si="1"/>
        <v/>
      </c>
      <c r="H37" s="12"/>
      <c r="I37" s="12"/>
      <c r="J37" s="51"/>
      <c r="K37" s="51" t="s">
        <v>559</v>
      </c>
      <c r="L37" s="105">
        <v>154365</v>
      </c>
      <c r="M37" s="105">
        <v>140986</v>
      </c>
      <c r="N37" s="107" t="s">
        <v>615</v>
      </c>
      <c r="O37" s="47"/>
      <c r="P37" s="54" t="s">
        <v>611</v>
      </c>
      <c r="Q37" s="54"/>
      <c r="R37" s="112"/>
    </row>
    <row r="38" spans="1:18">
      <c r="A38" s="20">
        <v>154364</v>
      </c>
      <c r="B38" s="61" t="s">
        <v>418</v>
      </c>
      <c r="C38" s="10">
        <v>1</v>
      </c>
      <c r="D38" s="11">
        <f>VLOOKUP(A38,ПрайсЛист!$A$8:$D$680,4,0)</f>
        <v>2247.9719999999998</v>
      </c>
      <c r="E38" s="24"/>
      <c r="F38" s="12">
        <f t="shared" si="0"/>
        <v>0</v>
      </c>
      <c r="G38" s="12" t="str">
        <f t="shared" si="1"/>
        <v/>
      </c>
      <c r="H38" s="12"/>
      <c r="I38" s="12"/>
      <c r="J38" s="51"/>
      <c r="K38" s="51"/>
      <c r="L38" s="105">
        <v>140985</v>
      </c>
      <c r="M38" s="105">
        <v>154364</v>
      </c>
      <c r="N38" s="131" t="s">
        <v>615</v>
      </c>
      <c r="O38" s="47"/>
      <c r="P38" s="54" t="s">
        <v>611</v>
      </c>
      <c r="Q38" s="54"/>
      <c r="R38" s="112"/>
    </row>
    <row r="39" spans="1:18">
      <c r="A39" s="20">
        <v>154368</v>
      </c>
      <c r="B39" s="61" t="s">
        <v>419</v>
      </c>
      <c r="C39" s="10">
        <v>1</v>
      </c>
      <c r="D39" s="11">
        <f>VLOOKUP(A39,ПрайсЛист!$A$8:$D$680,4,0)</f>
        <v>3109.7159999999999</v>
      </c>
      <c r="E39" s="24"/>
      <c r="F39" s="12">
        <f t="shared" si="0"/>
        <v>0</v>
      </c>
      <c r="G39" s="12" t="str">
        <f t="shared" si="1"/>
        <v/>
      </c>
      <c r="H39" s="12"/>
      <c r="I39" s="12"/>
      <c r="J39" s="51"/>
      <c r="K39" s="51"/>
      <c r="L39" s="105">
        <v>141093</v>
      </c>
      <c r="M39" s="105">
        <v>154368</v>
      </c>
      <c r="N39" s="131" t="s">
        <v>615</v>
      </c>
      <c r="O39" s="47"/>
      <c r="P39" s="54" t="s">
        <v>611</v>
      </c>
      <c r="Q39" s="54"/>
      <c r="R39" s="112"/>
    </row>
    <row r="40" spans="1:18">
      <c r="A40" s="20">
        <v>141092</v>
      </c>
      <c r="B40" s="61" t="s">
        <v>516</v>
      </c>
      <c r="C40" s="10">
        <v>1</v>
      </c>
      <c r="D40" s="11">
        <f>VLOOKUP(A40,ПрайсЛист!$A$8:$D$680,4,0)</f>
        <v>3109.7159999999999</v>
      </c>
      <c r="E40" s="24"/>
      <c r="F40" s="12">
        <f t="shared" si="0"/>
        <v>0</v>
      </c>
      <c r="G40" s="12" t="str">
        <f t="shared" si="1"/>
        <v/>
      </c>
      <c r="H40" s="12"/>
      <c r="I40" s="12"/>
      <c r="J40" s="51"/>
      <c r="K40" s="51" t="s">
        <v>559</v>
      </c>
      <c r="L40" s="105">
        <v>141092</v>
      </c>
      <c r="M40" s="105">
        <v>154367</v>
      </c>
      <c r="N40" s="107" t="s">
        <v>616</v>
      </c>
      <c r="O40" s="47"/>
      <c r="P40" s="54" t="s">
        <v>611</v>
      </c>
      <c r="Q40" s="54"/>
      <c r="R40" s="112"/>
    </row>
    <row r="41" spans="1:18">
      <c r="A41" s="20">
        <v>141394</v>
      </c>
      <c r="B41" s="61" t="s">
        <v>420</v>
      </c>
      <c r="C41" s="10">
        <v>1</v>
      </c>
      <c r="D41" s="11">
        <f>VLOOKUP(A41,ПрайсЛист!$A$8:$D$680,4,0)</f>
        <v>2500.6919999999996</v>
      </c>
      <c r="E41" s="24"/>
      <c r="F41" s="12">
        <f t="shared" si="0"/>
        <v>0</v>
      </c>
      <c r="G41" s="12" t="str">
        <f t="shared" si="1"/>
        <v/>
      </c>
      <c r="H41" s="12"/>
      <c r="I41" s="12"/>
      <c r="J41" s="51"/>
      <c r="K41" s="51"/>
      <c r="L41" s="105" t="s">
        <v>611</v>
      </c>
      <c r="M41" s="105"/>
      <c r="N41" s="51"/>
      <c r="O41" s="47"/>
      <c r="P41" s="54" t="s">
        <v>611</v>
      </c>
      <c r="Q41" s="54"/>
      <c r="R41" s="112"/>
    </row>
    <row r="42" spans="1:18">
      <c r="A42" s="20">
        <v>141395</v>
      </c>
      <c r="B42" s="61" t="s">
        <v>427</v>
      </c>
      <c r="C42" s="10">
        <v>1</v>
      </c>
      <c r="D42" s="11">
        <f>VLOOKUP(A42,ПрайсЛист!$A$8:$D$680,4,0)</f>
        <v>2500.6919999999996</v>
      </c>
      <c r="E42" s="24"/>
      <c r="F42" s="12">
        <f t="shared" si="0"/>
        <v>0</v>
      </c>
      <c r="G42" s="12" t="str">
        <f t="shared" si="1"/>
        <v/>
      </c>
      <c r="H42" s="12"/>
      <c r="I42" s="12"/>
      <c r="J42" s="51"/>
      <c r="K42" s="51"/>
      <c r="L42" s="105" t="s">
        <v>611</v>
      </c>
      <c r="M42" s="105"/>
      <c r="N42" s="51"/>
      <c r="O42" s="47"/>
      <c r="P42" s="54" t="s">
        <v>611</v>
      </c>
      <c r="Q42" s="54"/>
      <c r="R42" s="112"/>
    </row>
    <row r="43" spans="1:18">
      <c r="A43" s="20">
        <v>173113</v>
      </c>
      <c r="B43" s="61" t="s">
        <v>313</v>
      </c>
      <c r="C43" s="10">
        <v>1</v>
      </c>
      <c r="D43" s="11">
        <f>VLOOKUP(A43,ПрайсЛист!$A$8:$D$680,4,0)</f>
        <v>2293.8359999999998</v>
      </c>
      <c r="E43" s="24"/>
      <c r="F43" s="12">
        <f t="shared" si="0"/>
        <v>0</v>
      </c>
      <c r="G43" s="12" t="str">
        <f t="shared" si="1"/>
        <v/>
      </c>
      <c r="H43" s="12"/>
      <c r="I43" s="12"/>
      <c r="J43" s="51"/>
      <c r="K43" s="51"/>
      <c r="L43" s="105">
        <v>130046</v>
      </c>
      <c r="M43" s="105">
        <v>173113</v>
      </c>
      <c r="N43" s="131" t="s">
        <v>615</v>
      </c>
      <c r="O43" s="47"/>
      <c r="P43" s="54" t="s">
        <v>611</v>
      </c>
      <c r="Q43" s="54"/>
      <c r="R43" s="112"/>
    </row>
    <row r="44" spans="1:18">
      <c r="A44" s="20">
        <v>173114</v>
      </c>
      <c r="B44" s="61" t="s">
        <v>422</v>
      </c>
      <c r="C44" s="10">
        <v>1</v>
      </c>
      <c r="D44" s="11">
        <f>VLOOKUP(A44,ПрайсЛист!$A$8:$D$680,4,0)</f>
        <v>3694.2359999999999</v>
      </c>
      <c r="E44" s="24"/>
      <c r="F44" s="12">
        <f t="shared" si="0"/>
        <v>0</v>
      </c>
      <c r="G44" s="12" t="str">
        <f t="shared" si="1"/>
        <v/>
      </c>
      <c r="H44" s="12"/>
      <c r="I44" s="12"/>
      <c r="J44" s="51"/>
      <c r="K44" s="51"/>
      <c r="L44" s="105">
        <v>130047</v>
      </c>
      <c r="M44" s="105">
        <v>173114</v>
      </c>
      <c r="N44" s="107" t="s">
        <v>615</v>
      </c>
      <c r="O44" s="47"/>
      <c r="P44" s="54" t="s">
        <v>611</v>
      </c>
      <c r="Q44" s="54"/>
      <c r="R44" s="112"/>
    </row>
    <row r="45" spans="1:18">
      <c r="A45" s="20">
        <v>173115</v>
      </c>
      <c r="B45" s="61" t="s">
        <v>312</v>
      </c>
      <c r="C45" s="10">
        <v>1</v>
      </c>
      <c r="D45" s="11">
        <f>VLOOKUP(A45,ПрайсЛист!$A$8:$D$680,4,0)</f>
        <v>2143.62</v>
      </c>
      <c r="E45" s="24"/>
      <c r="F45" s="12">
        <f t="shared" si="0"/>
        <v>0</v>
      </c>
      <c r="G45" s="12" t="str">
        <f t="shared" si="1"/>
        <v/>
      </c>
      <c r="H45" s="12"/>
      <c r="I45" s="12"/>
      <c r="J45" s="51"/>
      <c r="K45" s="51"/>
      <c r="L45" s="105">
        <v>130048</v>
      </c>
      <c r="M45" s="105">
        <v>173115</v>
      </c>
      <c r="N45" s="131" t="s">
        <v>615</v>
      </c>
      <c r="O45" s="47"/>
      <c r="P45" s="54" t="s">
        <v>611</v>
      </c>
      <c r="Q45" s="54"/>
      <c r="R45" s="112"/>
    </row>
    <row r="46" spans="1:18">
      <c r="A46" s="20">
        <v>130049</v>
      </c>
      <c r="B46" s="61" t="s">
        <v>342</v>
      </c>
      <c r="C46" s="10">
        <v>1</v>
      </c>
      <c r="D46" s="11">
        <f>VLOOKUP(A46,ПрайсЛист!$A$8:$D$680,4,0)</f>
        <v>3363.9479999999999</v>
      </c>
      <c r="E46" s="24"/>
      <c r="F46" s="12">
        <f t="shared" si="0"/>
        <v>0</v>
      </c>
      <c r="G46" s="12" t="str">
        <f t="shared" si="1"/>
        <v/>
      </c>
      <c r="H46" s="12"/>
      <c r="I46" s="12"/>
      <c r="J46" s="51"/>
      <c r="K46" s="51" t="s">
        <v>530</v>
      </c>
      <c r="L46" s="105" t="s">
        <v>611</v>
      </c>
      <c r="M46" s="105"/>
      <c r="N46" s="51"/>
      <c r="O46" s="47"/>
      <c r="P46" s="54" t="s">
        <v>611</v>
      </c>
      <c r="Q46" s="54"/>
      <c r="R46" s="112"/>
    </row>
    <row r="47" spans="1:18">
      <c r="A47" s="20">
        <v>123347</v>
      </c>
      <c r="B47" s="61" t="s">
        <v>300</v>
      </c>
      <c r="C47" s="10">
        <v>10</v>
      </c>
      <c r="D47" s="11">
        <f>VLOOKUP(A47,ПрайсЛист!$A$8:$D$680,4,0)</f>
        <v>21.576000000000001</v>
      </c>
      <c r="E47" s="24"/>
      <c r="F47" s="12">
        <f t="shared" si="0"/>
        <v>0</v>
      </c>
      <c r="G47" s="12" t="str">
        <f t="shared" si="1"/>
        <v/>
      </c>
      <c r="H47" s="12"/>
      <c r="I47" s="12"/>
      <c r="J47" s="51"/>
      <c r="K47" s="51" t="s">
        <v>530</v>
      </c>
      <c r="L47" s="105" t="s">
        <v>611</v>
      </c>
      <c r="M47" s="105"/>
      <c r="N47" s="51"/>
      <c r="O47" s="47"/>
      <c r="P47" s="54" t="s">
        <v>611</v>
      </c>
      <c r="Q47" s="54"/>
      <c r="R47" s="112"/>
    </row>
    <row r="48" spans="1:18">
      <c r="A48" s="20">
        <v>123350</v>
      </c>
      <c r="B48" s="61" t="s">
        <v>301</v>
      </c>
      <c r="C48" s="10">
        <v>10</v>
      </c>
      <c r="D48" s="11">
        <f>VLOOKUP(A48,ПрайсЛист!$A$8:$D$680,4,0)</f>
        <v>21.576000000000001</v>
      </c>
      <c r="E48" s="24"/>
      <c r="F48" s="12">
        <f t="shared" si="0"/>
        <v>0</v>
      </c>
      <c r="G48" s="12" t="str">
        <f t="shared" si="1"/>
        <v/>
      </c>
      <c r="H48" s="12"/>
      <c r="I48" s="12"/>
      <c r="J48" s="51"/>
      <c r="K48" s="51" t="s">
        <v>530</v>
      </c>
      <c r="L48" s="105" t="s">
        <v>611</v>
      </c>
      <c r="M48" s="105"/>
      <c r="N48" s="51"/>
      <c r="O48" s="47"/>
      <c r="P48" s="54" t="s">
        <v>611</v>
      </c>
      <c r="Q48" s="54"/>
      <c r="R48" s="112"/>
    </row>
    <row r="49" spans="1:18">
      <c r="A49" s="20">
        <v>123351</v>
      </c>
      <c r="B49" s="61" t="s">
        <v>302</v>
      </c>
      <c r="C49" s="10">
        <v>10</v>
      </c>
      <c r="D49" s="11">
        <f>VLOOKUP(A49,ПрайсЛист!$A$8:$D$680,4,0)</f>
        <v>21.576000000000001</v>
      </c>
      <c r="E49" s="24"/>
      <c r="F49" s="12">
        <f t="shared" si="0"/>
        <v>0</v>
      </c>
      <c r="G49" s="12" t="str">
        <f t="shared" si="1"/>
        <v/>
      </c>
      <c r="H49" s="12"/>
      <c r="I49" s="12"/>
      <c r="J49" s="51"/>
      <c r="K49" s="51" t="s">
        <v>530</v>
      </c>
      <c r="L49" s="105" t="s">
        <v>611</v>
      </c>
      <c r="M49" s="105"/>
      <c r="N49" s="51"/>
      <c r="O49" s="47"/>
      <c r="P49" s="54" t="s">
        <v>611</v>
      </c>
      <c r="Q49" s="54"/>
      <c r="R49" s="112"/>
    </row>
    <row r="50" spans="1:18">
      <c r="A50" s="20">
        <v>123352</v>
      </c>
      <c r="B50" s="61" t="s">
        <v>303</v>
      </c>
      <c r="C50" s="10">
        <v>10</v>
      </c>
      <c r="D50" s="11">
        <f>VLOOKUP(A50,ПрайсЛист!$A$8:$D$680,4,0)</f>
        <v>21.576000000000001</v>
      </c>
      <c r="E50" s="24"/>
      <c r="F50" s="12">
        <f t="shared" si="0"/>
        <v>0</v>
      </c>
      <c r="G50" s="12" t="str">
        <f t="shared" si="1"/>
        <v/>
      </c>
      <c r="H50" s="12"/>
      <c r="I50" s="12"/>
      <c r="J50" s="51"/>
      <c r="K50" s="51" t="s">
        <v>530</v>
      </c>
      <c r="L50" s="105" t="s">
        <v>611</v>
      </c>
      <c r="M50" s="105"/>
      <c r="N50" s="51"/>
      <c r="O50" s="47"/>
      <c r="P50" s="54" t="s">
        <v>611</v>
      </c>
      <c r="Q50" s="54"/>
      <c r="R50" s="112"/>
    </row>
    <row r="51" spans="1:18">
      <c r="A51" s="20">
        <v>123353</v>
      </c>
      <c r="B51" s="61" t="s">
        <v>304</v>
      </c>
      <c r="C51" s="10">
        <v>10</v>
      </c>
      <c r="D51" s="11">
        <f>VLOOKUP(A51,ПрайсЛист!$A$8:$D$680,4,0)</f>
        <v>21.576000000000001</v>
      </c>
      <c r="E51" s="24"/>
      <c r="F51" s="12">
        <f t="shared" si="0"/>
        <v>0</v>
      </c>
      <c r="G51" s="12" t="str">
        <f t="shared" si="1"/>
        <v/>
      </c>
      <c r="H51" s="12"/>
      <c r="I51" s="12"/>
      <c r="J51" s="51"/>
      <c r="K51" s="51" t="s">
        <v>530</v>
      </c>
      <c r="L51" s="105" t="s">
        <v>611</v>
      </c>
      <c r="M51" s="105"/>
      <c r="N51" s="51"/>
      <c r="O51" s="47"/>
      <c r="P51" s="54" t="s">
        <v>611</v>
      </c>
      <c r="Q51" s="54"/>
      <c r="R51" s="112"/>
    </row>
    <row r="52" spans="1:18">
      <c r="A52" s="20">
        <v>123354</v>
      </c>
      <c r="B52" s="61" t="s">
        <v>305</v>
      </c>
      <c r="C52" s="10">
        <v>10</v>
      </c>
      <c r="D52" s="11">
        <f>VLOOKUP(A52,ПрайсЛист!$A$8:$D$680,4,0)</f>
        <v>21.576000000000001</v>
      </c>
      <c r="E52" s="24"/>
      <c r="F52" s="12">
        <f t="shared" si="0"/>
        <v>0</v>
      </c>
      <c r="G52" s="12" t="str">
        <f t="shared" si="1"/>
        <v/>
      </c>
      <c r="H52" s="12"/>
      <c r="I52" s="12"/>
      <c r="J52" s="51"/>
      <c r="K52" s="51" t="s">
        <v>530</v>
      </c>
      <c r="L52" s="105" t="s">
        <v>611</v>
      </c>
      <c r="M52" s="105"/>
      <c r="N52" s="51"/>
      <c r="O52" s="47"/>
      <c r="P52" s="54" t="s">
        <v>611</v>
      </c>
      <c r="Q52" s="54"/>
      <c r="R52" s="112"/>
    </row>
    <row r="53" spans="1:18" ht="15" customHeight="1">
      <c r="A53" s="62"/>
      <c r="B53" s="63" t="s">
        <v>3</v>
      </c>
      <c r="C53" s="10" t="s">
        <v>611</v>
      </c>
      <c r="D53" s="11"/>
      <c r="E53" s="24"/>
      <c r="F53" s="12"/>
      <c r="G53" s="12" t="str">
        <f t="shared" ref="G53:G62" si="2">IFERROR(F53/E53,"")</f>
        <v/>
      </c>
      <c r="H53" s="12"/>
      <c r="I53" s="12"/>
      <c r="J53" s="51"/>
      <c r="K53" s="51"/>
      <c r="L53" s="105" t="s">
        <v>611</v>
      </c>
      <c r="M53" s="105"/>
      <c r="N53" s="51"/>
      <c r="O53" s="47"/>
      <c r="P53" s="54" t="s">
        <v>611</v>
      </c>
      <c r="Q53" s="54"/>
      <c r="R53" s="112"/>
    </row>
    <row r="54" spans="1:18">
      <c r="A54" s="20">
        <v>20171</v>
      </c>
      <c r="B54" s="61" t="s">
        <v>428</v>
      </c>
      <c r="C54" s="10">
        <v>10</v>
      </c>
      <c r="D54" s="11">
        <f>VLOOKUP(A54,ПрайсЛист!$A$8:$D$680,4,0)</f>
        <v>748.03200000000004</v>
      </c>
      <c r="E54" s="24"/>
      <c r="F54" s="12">
        <f t="shared" ref="F54:F68" si="3">E54*D54-(D54*E54*$J$3)</f>
        <v>0</v>
      </c>
      <c r="G54" s="12" t="str">
        <f t="shared" si="2"/>
        <v/>
      </c>
      <c r="H54" s="12"/>
      <c r="I54" s="12"/>
      <c r="J54" s="51"/>
      <c r="K54" s="51"/>
      <c r="L54" s="105" t="s">
        <v>611</v>
      </c>
      <c r="M54" s="105"/>
      <c r="N54" s="51"/>
      <c r="O54" s="47"/>
      <c r="P54" s="54" t="s">
        <v>611</v>
      </c>
      <c r="Q54" s="54"/>
      <c r="R54" s="112"/>
    </row>
    <row r="55" spans="1:18">
      <c r="A55" s="20">
        <v>45258</v>
      </c>
      <c r="B55" s="61" t="s">
        <v>429</v>
      </c>
      <c r="C55" s="10">
        <v>10</v>
      </c>
      <c r="D55" s="11">
        <f>VLOOKUP(A55,ПрайсЛист!$A$8:$D$680,4,0)</f>
        <v>836.50800000000004</v>
      </c>
      <c r="E55" s="24"/>
      <c r="F55" s="12">
        <f t="shared" si="3"/>
        <v>0</v>
      </c>
      <c r="G55" s="12" t="str">
        <f t="shared" si="2"/>
        <v/>
      </c>
      <c r="H55" s="12"/>
      <c r="I55" s="12"/>
      <c r="J55" s="51"/>
      <c r="K55" s="51" t="s">
        <v>559</v>
      </c>
      <c r="L55" s="105">
        <v>45258</v>
      </c>
      <c r="M55" s="105">
        <v>173124</v>
      </c>
      <c r="N55" s="107" t="s">
        <v>616</v>
      </c>
      <c r="O55" s="47"/>
      <c r="P55" s="54" t="s">
        <v>611</v>
      </c>
      <c r="Q55" s="54"/>
      <c r="R55" s="112"/>
    </row>
    <row r="56" spans="1:18">
      <c r="A56" s="20">
        <v>93264</v>
      </c>
      <c r="B56" s="61" t="s">
        <v>275</v>
      </c>
      <c r="C56" s="10">
        <v>10</v>
      </c>
      <c r="D56" s="11">
        <f>VLOOKUP(A56,ПрайсЛист!$A$8:$D$680,4,0)</f>
        <v>405.42</v>
      </c>
      <c r="E56" s="24"/>
      <c r="F56" s="12">
        <f t="shared" si="3"/>
        <v>0</v>
      </c>
      <c r="G56" s="12" t="str">
        <f t="shared" si="2"/>
        <v/>
      </c>
      <c r="H56" s="12"/>
      <c r="I56" s="12"/>
      <c r="J56" s="51"/>
      <c r="K56" s="51"/>
      <c r="L56" s="105" t="s">
        <v>611</v>
      </c>
      <c r="M56" s="105"/>
      <c r="N56" s="51"/>
      <c r="O56" s="47"/>
      <c r="P56" s="54" t="s">
        <v>611</v>
      </c>
      <c r="Q56" s="54"/>
      <c r="R56" s="112"/>
    </row>
    <row r="57" spans="1:18">
      <c r="A57" s="20">
        <v>13121</v>
      </c>
      <c r="B57" s="61" t="s">
        <v>210</v>
      </c>
      <c r="C57" s="10">
        <v>10</v>
      </c>
      <c r="D57" s="11">
        <f>VLOOKUP(A57,ПрайсЛист!$A$8:$D$680,4,0)</f>
        <v>419.28</v>
      </c>
      <c r="E57" s="24"/>
      <c r="F57" s="12">
        <f t="shared" si="3"/>
        <v>0</v>
      </c>
      <c r="G57" s="12" t="str">
        <f t="shared" si="2"/>
        <v/>
      </c>
      <c r="H57" s="12"/>
      <c r="I57" s="12"/>
      <c r="J57" s="51"/>
      <c r="K57" s="51"/>
      <c r="L57" s="105" t="s">
        <v>611</v>
      </c>
      <c r="M57" s="105"/>
      <c r="N57" s="51"/>
      <c r="O57" s="47"/>
      <c r="P57" s="54" t="s">
        <v>611</v>
      </c>
      <c r="Q57" s="54"/>
      <c r="R57" s="112"/>
    </row>
    <row r="58" spans="1:18">
      <c r="A58" s="20">
        <v>13122</v>
      </c>
      <c r="B58" s="61" t="s">
        <v>128</v>
      </c>
      <c r="C58" s="10">
        <v>10</v>
      </c>
      <c r="D58" s="11">
        <f>VLOOKUP(A58,ПрайсЛист!$A$8:$D$680,4,0)</f>
        <v>419.28</v>
      </c>
      <c r="E58" s="24"/>
      <c r="F58" s="12">
        <f t="shared" si="3"/>
        <v>0</v>
      </c>
      <c r="G58" s="12" t="str">
        <f t="shared" si="2"/>
        <v/>
      </c>
      <c r="H58" s="12"/>
      <c r="I58" s="12"/>
      <c r="J58" s="51"/>
      <c r="K58" s="51"/>
      <c r="L58" s="105" t="s">
        <v>611</v>
      </c>
      <c r="M58" s="105"/>
      <c r="N58" s="51"/>
      <c r="O58" s="47"/>
      <c r="P58" s="54" t="s">
        <v>611</v>
      </c>
      <c r="Q58" s="54"/>
      <c r="R58" s="112"/>
    </row>
    <row r="59" spans="1:18">
      <c r="A59" s="20">
        <v>13123</v>
      </c>
      <c r="B59" s="61" t="s">
        <v>170</v>
      </c>
      <c r="C59" s="10">
        <v>10</v>
      </c>
      <c r="D59" s="11">
        <f>VLOOKUP(A59,ПрайсЛист!$A$8:$D$680,4,0)</f>
        <v>419.28</v>
      </c>
      <c r="E59" s="24"/>
      <c r="F59" s="12">
        <f t="shared" si="3"/>
        <v>0</v>
      </c>
      <c r="G59" s="12" t="str">
        <f t="shared" si="2"/>
        <v/>
      </c>
      <c r="H59" s="12"/>
      <c r="I59" s="12"/>
      <c r="J59" s="51"/>
      <c r="K59" s="51"/>
      <c r="L59" s="105" t="s">
        <v>611</v>
      </c>
      <c r="M59" s="105"/>
      <c r="N59" s="51"/>
      <c r="O59" s="47"/>
      <c r="P59" s="54" t="s">
        <v>611</v>
      </c>
      <c r="Q59" s="54"/>
      <c r="R59" s="112"/>
    </row>
    <row r="60" spans="1:18">
      <c r="A60" s="20">
        <v>45207</v>
      </c>
      <c r="B60" s="61" t="s">
        <v>19</v>
      </c>
      <c r="C60" s="10">
        <v>10</v>
      </c>
      <c r="D60" s="11">
        <f>VLOOKUP(A60,ПрайсЛист!$A$8:$D$680,4,0)</f>
        <v>419.28</v>
      </c>
      <c r="E60" s="24"/>
      <c r="F60" s="12">
        <f t="shared" si="3"/>
        <v>0</v>
      </c>
      <c r="G60" s="12" t="str">
        <f t="shared" si="2"/>
        <v/>
      </c>
      <c r="H60" s="12"/>
      <c r="I60" s="12"/>
      <c r="J60" s="51"/>
      <c r="K60" s="51"/>
      <c r="L60" s="105" t="s">
        <v>611</v>
      </c>
      <c r="M60" s="105"/>
      <c r="N60" s="51"/>
      <c r="O60" s="47"/>
      <c r="P60" s="54" t="s">
        <v>611</v>
      </c>
      <c r="Q60" s="54"/>
      <c r="R60" s="112"/>
    </row>
    <row r="61" spans="1:18">
      <c r="A61" s="20">
        <v>13120</v>
      </c>
      <c r="B61" s="61" t="s">
        <v>171</v>
      </c>
      <c r="C61" s="10">
        <v>10</v>
      </c>
      <c r="D61" s="69">
        <f>VLOOKUP(A61,ПрайсЛист!$A:$G,7,0)</f>
        <v>335.68799999999999</v>
      </c>
      <c r="E61" s="24"/>
      <c r="F61" s="12">
        <f t="shared" si="3"/>
        <v>0</v>
      </c>
      <c r="G61" s="12" t="str">
        <f t="shared" si="2"/>
        <v/>
      </c>
      <c r="H61" s="123" t="s">
        <v>649</v>
      </c>
      <c r="I61" s="12"/>
      <c r="J61" s="51"/>
      <c r="K61" s="51"/>
      <c r="L61" s="105" t="s">
        <v>611</v>
      </c>
      <c r="M61" s="105"/>
      <c r="N61" s="51"/>
      <c r="O61" s="47"/>
      <c r="P61" s="54" t="s">
        <v>611</v>
      </c>
      <c r="Q61" s="54"/>
      <c r="R61" s="112"/>
    </row>
    <row r="62" spans="1:18">
      <c r="A62" s="20">
        <v>13124</v>
      </c>
      <c r="B62" s="61" t="s">
        <v>80</v>
      </c>
      <c r="C62" s="10">
        <v>10</v>
      </c>
      <c r="D62" s="69">
        <f>VLOOKUP(A62,ПрайсЛист!$A:$G,7,0)</f>
        <v>335.68799999999999</v>
      </c>
      <c r="E62" s="24"/>
      <c r="F62" s="12">
        <f t="shared" si="3"/>
        <v>0</v>
      </c>
      <c r="G62" s="12" t="str">
        <f t="shared" si="2"/>
        <v/>
      </c>
      <c r="H62" s="123" t="s">
        <v>649</v>
      </c>
      <c r="I62" s="12"/>
      <c r="J62" s="51"/>
      <c r="K62" s="51"/>
      <c r="L62" s="105" t="s">
        <v>611</v>
      </c>
      <c r="M62" s="105"/>
      <c r="N62" s="51"/>
      <c r="O62" s="47"/>
      <c r="P62" s="54" t="s">
        <v>611</v>
      </c>
      <c r="Q62" s="54"/>
      <c r="R62" s="112"/>
    </row>
    <row r="63" spans="1:18">
      <c r="A63" s="20">
        <v>13125</v>
      </c>
      <c r="B63" s="61" t="s">
        <v>81</v>
      </c>
      <c r="C63" s="10">
        <v>10</v>
      </c>
      <c r="D63" s="11">
        <f>VLOOKUP(A63,ПрайсЛист!$A:$G,7,0)</f>
        <v>335.68799999999999</v>
      </c>
      <c r="E63" s="24"/>
      <c r="F63" s="12">
        <f t="shared" si="3"/>
        <v>0</v>
      </c>
      <c r="G63" s="12" t="str">
        <f t="shared" ref="G63:G124" si="4">IFERROR(F63/E63,"")</f>
        <v/>
      </c>
      <c r="H63" s="123" t="s">
        <v>649</v>
      </c>
      <c r="I63" s="12"/>
      <c r="J63" s="51"/>
      <c r="K63" s="51"/>
      <c r="L63" s="105" t="s">
        <v>611</v>
      </c>
      <c r="M63" s="105"/>
      <c r="N63" s="51"/>
      <c r="O63" s="47"/>
      <c r="P63" s="54" t="s">
        <v>611</v>
      </c>
      <c r="Q63" s="54"/>
      <c r="R63" s="112"/>
    </row>
    <row r="64" spans="1:18">
      <c r="A64" s="20">
        <v>45161</v>
      </c>
      <c r="B64" s="61" t="s">
        <v>16</v>
      </c>
      <c r="C64" s="10">
        <v>10</v>
      </c>
      <c r="D64" s="11">
        <f>VLOOKUP(A64,ПрайсЛист!$A:$G,7,0)</f>
        <v>335.68799999999999</v>
      </c>
      <c r="E64" s="24"/>
      <c r="F64" s="12">
        <f t="shared" si="3"/>
        <v>0</v>
      </c>
      <c r="G64" s="12" t="str">
        <f t="shared" si="4"/>
        <v/>
      </c>
      <c r="H64" s="123" t="s">
        <v>649</v>
      </c>
      <c r="I64" s="12"/>
      <c r="J64" s="51"/>
      <c r="K64" s="51"/>
      <c r="L64" s="105" t="s">
        <v>611</v>
      </c>
      <c r="M64" s="105"/>
      <c r="N64" s="51"/>
      <c r="O64" s="47"/>
      <c r="P64" s="54" t="s">
        <v>719</v>
      </c>
      <c r="Q64" s="54"/>
      <c r="R64" s="112"/>
    </row>
    <row r="65" spans="1:18">
      <c r="A65" s="20">
        <v>180896</v>
      </c>
      <c r="B65" s="61" t="s">
        <v>562</v>
      </c>
      <c r="C65" s="10">
        <v>10</v>
      </c>
      <c r="D65" s="11">
        <f>VLOOKUP(A65,ПрайсЛист!$A$8:$D$680,4,0)</f>
        <v>344.34</v>
      </c>
      <c r="E65" s="24"/>
      <c r="F65" s="12">
        <f t="shared" si="3"/>
        <v>0</v>
      </c>
      <c r="G65" s="12" t="str">
        <f t="shared" si="4"/>
        <v/>
      </c>
      <c r="H65" s="123"/>
      <c r="I65" s="12"/>
      <c r="J65" s="51"/>
      <c r="K65" s="51"/>
      <c r="L65" s="105" t="s">
        <v>611</v>
      </c>
      <c r="M65" s="105"/>
      <c r="N65" s="51"/>
      <c r="O65" s="49" t="str">
        <f>IF((E65/10)=ROUND(E65/10,0),"","ВВЕДИТЕ ЗНАЧЕН. КРАТНОЕ 10")</f>
        <v/>
      </c>
      <c r="P65" s="54" t="s">
        <v>719</v>
      </c>
      <c r="Q65" s="54"/>
      <c r="R65" s="112"/>
    </row>
    <row r="66" spans="1:18">
      <c r="A66" s="20">
        <v>180897</v>
      </c>
      <c r="B66" s="61" t="s">
        <v>563</v>
      </c>
      <c r="C66" s="10">
        <v>10</v>
      </c>
      <c r="D66" s="11">
        <f>VLOOKUP(A66,ПрайсЛист!$A$8:$D$680,4,0)</f>
        <v>344.34</v>
      </c>
      <c r="E66" s="24"/>
      <c r="F66" s="12">
        <f t="shared" si="3"/>
        <v>0</v>
      </c>
      <c r="G66" s="12" t="str">
        <f t="shared" si="4"/>
        <v/>
      </c>
      <c r="H66" s="123"/>
      <c r="I66" s="12"/>
      <c r="J66" s="51"/>
      <c r="K66" s="51"/>
      <c r="L66" s="105" t="s">
        <v>611</v>
      </c>
      <c r="M66" s="105"/>
      <c r="N66" s="51"/>
      <c r="O66" s="47"/>
      <c r="P66" s="54" t="s">
        <v>611</v>
      </c>
      <c r="Q66" s="54"/>
      <c r="R66" s="112"/>
    </row>
    <row r="67" spans="1:18">
      <c r="A67" s="20">
        <v>180895</v>
      </c>
      <c r="B67" s="61" t="s">
        <v>564</v>
      </c>
      <c r="C67" s="10">
        <v>10</v>
      </c>
      <c r="D67" s="11">
        <f>VLOOKUP(A67,ПрайсЛист!$A$8:$D$680,4,0)</f>
        <v>344.34</v>
      </c>
      <c r="E67" s="24"/>
      <c r="F67" s="12">
        <f t="shared" si="3"/>
        <v>0</v>
      </c>
      <c r="G67" s="12" t="str">
        <f t="shared" si="4"/>
        <v/>
      </c>
      <c r="H67" s="123"/>
      <c r="I67" s="12"/>
      <c r="J67" s="51"/>
      <c r="K67" s="51"/>
      <c r="L67" s="105" t="s">
        <v>611</v>
      </c>
      <c r="M67" s="105"/>
      <c r="N67" s="51"/>
      <c r="O67" s="47"/>
      <c r="P67" s="54" t="s">
        <v>611</v>
      </c>
      <c r="Q67" s="54"/>
      <c r="R67" s="112"/>
    </row>
    <row r="68" spans="1:18">
      <c r="A68" s="20">
        <v>180894</v>
      </c>
      <c r="B68" s="61" t="s">
        <v>565</v>
      </c>
      <c r="C68" s="10">
        <v>10</v>
      </c>
      <c r="D68" s="11">
        <f>VLOOKUP(A68,ПрайсЛист!$A$8:$D$680,4,0)</f>
        <v>344.34</v>
      </c>
      <c r="E68" s="24"/>
      <c r="F68" s="12">
        <f t="shared" si="3"/>
        <v>0</v>
      </c>
      <c r="G68" s="12" t="str">
        <f t="shared" si="4"/>
        <v/>
      </c>
      <c r="H68" s="123"/>
      <c r="I68" s="12"/>
      <c r="J68" s="51"/>
      <c r="K68" s="51"/>
      <c r="L68" s="105" t="s">
        <v>611</v>
      </c>
      <c r="M68" s="105"/>
      <c r="N68" s="51"/>
      <c r="O68" s="47"/>
      <c r="P68" s="54" t="s">
        <v>611</v>
      </c>
      <c r="Q68" s="54"/>
      <c r="R68" s="112"/>
    </row>
    <row r="69" spans="1:18">
      <c r="A69" s="64">
        <v>167142</v>
      </c>
      <c r="B69" s="61" t="s">
        <v>651</v>
      </c>
      <c r="C69" s="10">
        <v>10</v>
      </c>
      <c r="D69" s="11">
        <f>VLOOKUP(A69,ПрайсЛист!$A$8:$D$680,4,0)</f>
        <v>210</v>
      </c>
      <c r="E69" s="24"/>
      <c r="F69" s="128">
        <f t="shared" ref="F69:F85" si="5">E69*D69</f>
        <v>0</v>
      </c>
      <c r="G69" s="12" t="str">
        <f t="shared" si="4"/>
        <v/>
      </c>
      <c r="H69" s="123"/>
      <c r="I69" s="99" t="s">
        <v>608</v>
      </c>
      <c r="J69" s="51"/>
      <c r="K69" s="51"/>
      <c r="L69" s="105" t="s">
        <v>611</v>
      </c>
      <c r="M69" s="105"/>
      <c r="N69" s="51"/>
      <c r="O69" s="47"/>
      <c r="P69" s="54" t="s">
        <v>611</v>
      </c>
      <c r="Q69" s="54"/>
      <c r="R69" s="112"/>
    </row>
    <row r="70" spans="1:18">
      <c r="A70" s="64">
        <v>167151</v>
      </c>
      <c r="B70" s="61" t="s">
        <v>653</v>
      </c>
      <c r="C70" s="10">
        <v>10</v>
      </c>
      <c r="D70" s="11">
        <f>VLOOKUP(A70,ПрайсЛист!$A$8:$D$680,4,0)</f>
        <v>210</v>
      </c>
      <c r="E70" s="24"/>
      <c r="F70" s="48">
        <f t="shared" si="5"/>
        <v>0</v>
      </c>
      <c r="G70" s="12" t="str">
        <f t="shared" si="4"/>
        <v/>
      </c>
      <c r="H70" s="123"/>
      <c r="I70" s="99" t="s">
        <v>608</v>
      </c>
      <c r="J70" s="51"/>
      <c r="K70" s="51"/>
      <c r="L70" s="105" t="s">
        <v>611</v>
      </c>
      <c r="M70" s="105"/>
      <c r="N70" s="51"/>
      <c r="O70" s="47"/>
      <c r="P70" s="54" t="s">
        <v>611</v>
      </c>
      <c r="Q70" s="54"/>
      <c r="R70" s="112"/>
    </row>
    <row r="71" spans="1:18">
      <c r="A71" s="64">
        <v>167147</v>
      </c>
      <c r="B71" s="61" t="s">
        <v>654</v>
      </c>
      <c r="C71" s="10">
        <v>10</v>
      </c>
      <c r="D71" s="11">
        <f>VLOOKUP(A71,ПрайсЛист!$A$8:$D$680,4,0)</f>
        <v>210</v>
      </c>
      <c r="E71" s="24"/>
      <c r="F71" s="48">
        <f t="shared" si="5"/>
        <v>0</v>
      </c>
      <c r="G71" s="12" t="str">
        <f t="shared" si="4"/>
        <v/>
      </c>
      <c r="H71" s="123"/>
      <c r="I71" s="99" t="s">
        <v>608</v>
      </c>
      <c r="J71" s="51"/>
      <c r="K71" s="51"/>
      <c r="L71" s="105" t="s">
        <v>611</v>
      </c>
      <c r="M71" s="105"/>
      <c r="N71" s="51"/>
      <c r="O71" s="47"/>
      <c r="P71" s="54" t="s">
        <v>611</v>
      </c>
      <c r="Q71" s="54"/>
      <c r="R71" s="112"/>
    </row>
    <row r="72" spans="1:18">
      <c r="A72" s="64">
        <v>167068</v>
      </c>
      <c r="B72" s="61" t="s">
        <v>655</v>
      </c>
      <c r="C72" s="10">
        <v>10</v>
      </c>
      <c r="D72" s="11">
        <f>VLOOKUP(A72,ПрайсЛист!$A$8:$D$680,4,0)</f>
        <v>210</v>
      </c>
      <c r="E72" s="24"/>
      <c r="F72" s="128">
        <f t="shared" si="5"/>
        <v>0</v>
      </c>
      <c r="G72" s="12" t="str">
        <f t="shared" si="4"/>
        <v/>
      </c>
      <c r="H72" s="123"/>
      <c r="I72" s="99" t="s">
        <v>608</v>
      </c>
      <c r="J72" s="51"/>
      <c r="K72" s="51"/>
      <c r="L72" s="105" t="s">
        <v>611</v>
      </c>
      <c r="M72" s="105"/>
      <c r="N72" s="51"/>
      <c r="O72" s="49" t="str">
        <f>IF((E72/10)=ROUND(E72/10,0),"","ВВЕДИТЕ ЗНАЧЕН. КРАТНОЕ 10")</f>
        <v/>
      </c>
      <c r="P72" s="54" t="s">
        <v>719</v>
      </c>
      <c r="Q72" s="54" t="s">
        <v>534</v>
      </c>
      <c r="R72" s="112"/>
    </row>
    <row r="73" spans="1:18">
      <c r="A73" s="64">
        <v>167071</v>
      </c>
      <c r="B73" s="61" t="s">
        <v>656</v>
      </c>
      <c r="C73" s="10">
        <v>10</v>
      </c>
      <c r="D73" s="11">
        <f>VLOOKUP(A73,ПрайсЛист!$A$8:$D$680,4,0)</f>
        <v>210</v>
      </c>
      <c r="E73" s="24"/>
      <c r="F73" s="48">
        <f t="shared" si="5"/>
        <v>0</v>
      </c>
      <c r="G73" s="12" t="str">
        <f t="shared" si="4"/>
        <v/>
      </c>
      <c r="H73" s="123"/>
      <c r="I73" s="99" t="s">
        <v>608</v>
      </c>
      <c r="J73" s="51"/>
      <c r="K73" s="51"/>
      <c r="L73" s="105" t="s">
        <v>611</v>
      </c>
      <c r="M73" s="105"/>
      <c r="N73" s="51"/>
      <c r="O73" s="49" t="str">
        <f>IF((E73/10)=ROUND(E73/10,0),"","ВВЕДИТЕ ЗНАЧЕН. КРАТНОЕ 10")</f>
        <v/>
      </c>
      <c r="P73" s="54" t="s">
        <v>611</v>
      </c>
      <c r="Q73" s="54"/>
      <c r="R73" s="112"/>
    </row>
    <row r="74" spans="1:18">
      <c r="A74" s="64">
        <v>167070</v>
      </c>
      <c r="B74" s="61" t="s">
        <v>657</v>
      </c>
      <c r="C74" s="10">
        <v>10</v>
      </c>
      <c r="D74" s="11">
        <f>VLOOKUP(A74,ПрайсЛист!$A$8:$D$680,4,0)</f>
        <v>210</v>
      </c>
      <c r="E74" s="24"/>
      <c r="F74" s="48">
        <f t="shared" si="5"/>
        <v>0</v>
      </c>
      <c r="G74" s="12" t="str">
        <f t="shared" si="4"/>
        <v/>
      </c>
      <c r="H74" s="123"/>
      <c r="I74" s="99" t="s">
        <v>608</v>
      </c>
      <c r="J74" s="51"/>
      <c r="K74" s="51"/>
      <c r="L74" s="105" t="s">
        <v>611</v>
      </c>
      <c r="M74" s="105"/>
      <c r="N74" s="51"/>
      <c r="O74" s="49" t="str">
        <f>IF((E74/10)=ROUND(E74/10,0),"","ВВЕДИТЕ ЗНАЧЕН. КРАТНОЕ 10")</f>
        <v/>
      </c>
      <c r="P74" s="54" t="s">
        <v>611</v>
      </c>
      <c r="Q74" s="54"/>
      <c r="R74" s="112"/>
    </row>
    <row r="75" spans="1:18">
      <c r="A75" s="64">
        <v>167146</v>
      </c>
      <c r="B75" s="61" t="s">
        <v>658</v>
      </c>
      <c r="C75" s="10">
        <v>10</v>
      </c>
      <c r="D75" s="11">
        <f>VLOOKUP(A75,ПрайсЛист!$A$8:$D$680,4,0)</f>
        <v>210</v>
      </c>
      <c r="E75" s="24"/>
      <c r="F75" s="48">
        <f t="shared" si="5"/>
        <v>0</v>
      </c>
      <c r="G75" s="12" t="str">
        <f t="shared" si="4"/>
        <v/>
      </c>
      <c r="H75" s="123"/>
      <c r="I75" s="99" t="s">
        <v>608</v>
      </c>
      <c r="J75" s="51"/>
      <c r="K75" s="51"/>
      <c r="L75" s="105" t="s">
        <v>611</v>
      </c>
      <c r="M75" s="105"/>
      <c r="N75" s="51"/>
      <c r="O75" s="47"/>
      <c r="P75" s="54" t="s">
        <v>611</v>
      </c>
      <c r="Q75" s="54"/>
      <c r="R75" s="112"/>
    </row>
    <row r="76" spans="1:18">
      <c r="A76" s="64">
        <v>167150</v>
      </c>
      <c r="B76" s="61" t="s">
        <v>677</v>
      </c>
      <c r="C76" s="10">
        <v>10</v>
      </c>
      <c r="D76" s="11">
        <f>VLOOKUP(A76,ПрайсЛист!$A$8:$D$680,4,0)</f>
        <v>210</v>
      </c>
      <c r="E76" s="24"/>
      <c r="F76" s="48">
        <f t="shared" si="5"/>
        <v>0</v>
      </c>
      <c r="G76" s="12" t="str">
        <f t="shared" si="4"/>
        <v/>
      </c>
      <c r="H76" s="123"/>
      <c r="I76" s="99" t="s">
        <v>608</v>
      </c>
      <c r="J76" s="51"/>
      <c r="K76" s="51"/>
      <c r="L76" s="105" t="s">
        <v>611</v>
      </c>
      <c r="M76" s="105"/>
      <c r="N76" s="51"/>
      <c r="O76" s="47"/>
      <c r="P76" s="54" t="s">
        <v>611</v>
      </c>
      <c r="Q76" s="54"/>
      <c r="R76" s="112"/>
    </row>
    <row r="77" spans="1:18">
      <c r="A77" s="64">
        <v>167148</v>
      </c>
      <c r="B77" s="61" t="s">
        <v>659</v>
      </c>
      <c r="C77" s="10">
        <v>10</v>
      </c>
      <c r="D77" s="11">
        <f>VLOOKUP(A77,ПрайсЛист!$A$8:$D$680,4,0)</f>
        <v>210</v>
      </c>
      <c r="E77" s="24"/>
      <c r="F77" s="48">
        <f t="shared" si="5"/>
        <v>0</v>
      </c>
      <c r="G77" s="12" t="str">
        <f t="shared" si="4"/>
        <v/>
      </c>
      <c r="H77" s="123"/>
      <c r="I77" s="99" t="s">
        <v>608</v>
      </c>
      <c r="J77" s="51"/>
      <c r="K77" s="51"/>
      <c r="L77" s="105" t="s">
        <v>611</v>
      </c>
      <c r="M77" s="105"/>
      <c r="N77" s="51"/>
      <c r="O77" s="47"/>
      <c r="P77" s="54" t="s">
        <v>611</v>
      </c>
      <c r="Q77" s="54"/>
      <c r="R77" s="112"/>
    </row>
    <row r="78" spans="1:18">
      <c r="A78" s="64">
        <v>167069</v>
      </c>
      <c r="B78" s="61" t="s">
        <v>660</v>
      </c>
      <c r="C78" s="10">
        <v>10</v>
      </c>
      <c r="D78" s="11">
        <f>VLOOKUP(A78,ПрайсЛист!$A$8:$D$680,4,0)</f>
        <v>210</v>
      </c>
      <c r="E78" s="24"/>
      <c r="F78" s="48">
        <f t="shared" si="5"/>
        <v>0</v>
      </c>
      <c r="G78" s="12" t="str">
        <f t="shared" si="4"/>
        <v/>
      </c>
      <c r="H78" s="123"/>
      <c r="I78" s="99" t="s">
        <v>608</v>
      </c>
      <c r="J78" s="51"/>
      <c r="K78" s="51"/>
      <c r="L78" s="105" t="s">
        <v>611</v>
      </c>
      <c r="M78" s="105"/>
      <c r="N78" s="51"/>
      <c r="O78" s="49" t="str">
        <f>IF((E78/10)=ROUND(E78/10,0),"","ВВЕДИТЕ ЗНАЧЕН. КРАТНОЕ 10")</f>
        <v/>
      </c>
      <c r="P78" s="54" t="s">
        <v>611</v>
      </c>
      <c r="Q78" s="54"/>
      <c r="R78" s="112"/>
    </row>
    <row r="79" spans="1:18">
      <c r="A79" s="64">
        <v>167145</v>
      </c>
      <c r="B79" s="61" t="s">
        <v>661</v>
      </c>
      <c r="C79" s="10">
        <v>10</v>
      </c>
      <c r="D79" s="11">
        <f>VLOOKUP(A79,ПрайсЛист!$A$8:$D$680,4,0)</f>
        <v>210</v>
      </c>
      <c r="E79" s="24"/>
      <c r="F79" s="48">
        <f t="shared" si="5"/>
        <v>0</v>
      </c>
      <c r="G79" s="12" t="str">
        <f t="shared" si="4"/>
        <v/>
      </c>
      <c r="H79" s="123"/>
      <c r="I79" s="99" t="s">
        <v>608</v>
      </c>
      <c r="J79" s="51"/>
      <c r="K79" s="51"/>
      <c r="L79" s="105" t="s">
        <v>611</v>
      </c>
      <c r="M79" s="105"/>
      <c r="N79" s="51"/>
      <c r="O79" s="47"/>
      <c r="P79" s="54" t="s">
        <v>611</v>
      </c>
      <c r="Q79" s="54"/>
      <c r="R79" s="112"/>
    </row>
    <row r="80" spans="1:18">
      <c r="A80" s="64">
        <v>167144</v>
      </c>
      <c r="B80" s="61" t="s">
        <v>662</v>
      </c>
      <c r="C80" s="10">
        <v>10</v>
      </c>
      <c r="D80" s="11">
        <f>VLOOKUP(A80,ПрайсЛист!$A$8:$D$680,4,0)</f>
        <v>210</v>
      </c>
      <c r="E80" s="24"/>
      <c r="F80" s="48">
        <f t="shared" si="5"/>
        <v>0</v>
      </c>
      <c r="G80" s="12" t="str">
        <f t="shared" si="4"/>
        <v/>
      </c>
      <c r="H80" s="123"/>
      <c r="I80" s="99" t="s">
        <v>608</v>
      </c>
      <c r="J80" s="51"/>
      <c r="K80" s="51"/>
      <c r="L80" s="105" t="s">
        <v>611</v>
      </c>
      <c r="M80" s="105"/>
      <c r="N80" s="51"/>
      <c r="O80" s="47"/>
      <c r="P80" s="54" t="s">
        <v>611</v>
      </c>
      <c r="Q80" s="54"/>
      <c r="R80" s="112"/>
    </row>
    <row r="81" spans="1:18">
      <c r="A81" s="64">
        <v>167143</v>
      </c>
      <c r="B81" s="61" t="s">
        <v>678</v>
      </c>
      <c r="C81" s="10">
        <v>10</v>
      </c>
      <c r="D81" s="11">
        <f>VLOOKUP(A81,ПрайсЛист!$A$8:$D$680,4,0)</f>
        <v>210</v>
      </c>
      <c r="E81" s="24"/>
      <c r="F81" s="48">
        <f t="shared" si="5"/>
        <v>0</v>
      </c>
      <c r="G81" s="12" t="str">
        <f t="shared" si="4"/>
        <v/>
      </c>
      <c r="H81" s="123"/>
      <c r="I81" s="99" t="s">
        <v>608</v>
      </c>
      <c r="J81" s="51"/>
      <c r="K81" s="51"/>
      <c r="L81" s="105" t="s">
        <v>611</v>
      </c>
      <c r="M81" s="105"/>
      <c r="N81" s="51"/>
      <c r="O81" s="47"/>
      <c r="P81" s="54" t="s">
        <v>611</v>
      </c>
      <c r="Q81" s="54"/>
      <c r="R81" s="112"/>
    </row>
    <row r="82" spans="1:18">
      <c r="A82" s="64">
        <v>167149</v>
      </c>
      <c r="B82" s="61" t="s">
        <v>663</v>
      </c>
      <c r="C82" s="10">
        <v>10</v>
      </c>
      <c r="D82" s="11">
        <f>VLOOKUP(A82,ПрайсЛист!$A$8:$D$680,4,0)</f>
        <v>210</v>
      </c>
      <c r="E82" s="24"/>
      <c r="F82" s="48">
        <f t="shared" si="5"/>
        <v>0</v>
      </c>
      <c r="G82" s="12" t="str">
        <f t="shared" si="4"/>
        <v/>
      </c>
      <c r="H82" s="123"/>
      <c r="I82" s="99" t="s">
        <v>608</v>
      </c>
      <c r="J82" s="51"/>
      <c r="K82" s="51"/>
      <c r="L82" s="105" t="s">
        <v>611</v>
      </c>
      <c r="M82" s="105"/>
      <c r="N82" s="51"/>
      <c r="O82" s="47"/>
      <c r="P82" s="54" t="s">
        <v>611</v>
      </c>
      <c r="Q82" s="54"/>
      <c r="R82" s="112"/>
    </row>
    <row r="83" spans="1:18">
      <c r="A83" s="125">
        <v>198955</v>
      </c>
      <c r="B83" s="80" t="s">
        <v>679</v>
      </c>
      <c r="C83" s="84">
        <v>10</v>
      </c>
      <c r="D83" s="88">
        <f>VLOOKUP(A83,ПрайсЛист!$A$8:$D$680,4,0)</f>
        <v>210</v>
      </c>
      <c r="E83" s="137"/>
      <c r="F83" s="95">
        <f t="shared" si="5"/>
        <v>0</v>
      </c>
      <c r="G83" s="89" t="str">
        <f t="shared" si="4"/>
        <v/>
      </c>
      <c r="H83" s="126"/>
      <c r="I83" s="100" t="s">
        <v>608</v>
      </c>
      <c r="J83" s="52" t="s">
        <v>532</v>
      </c>
      <c r="K83" s="51"/>
      <c r="L83" s="105"/>
      <c r="M83" s="105"/>
      <c r="N83" s="51"/>
      <c r="O83" s="47"/>
      <c r="P83" s="54" t="s">
        <v>611</v>
      </c>
      <c r="Q83" s="54"/>
      <c r="R83" s="112"/>
    </row>
    <row r="84" spans="1:18">
      <c r="A84" s="125">
        <v>198956</v>
      </c>
      <c r="B84" s="80" t="s">
        <v>680</v>
      </c>
      <c r="C84" s="84">
        <v>10</v>
      </c>
      <c r="D84" s="88">
        <f>VLOOKUP(A84,ПрайсЛист!$A$8:$D$680,4,0)</f>
        <v>210</v>
      </c>
      <c r="E84" s="137"/>
      <c r="F84" s="95">
        <f t="shared" si="5"/>
        <v>0</v>
      </c>
      <c r="G84" s="89" t="str">
        <f t="shared" si="4"/>
        <v/>
      </c>
      <c r="H84" s="126"/>
      <c r="I84" s="100" t="s">
        <v>608</v>
      </c>
      <c r="J84" s="52" t="s">
        <v>532</v>
      </c>
      <c r="K84" s="51"/>
      <c r="L84" s="105"/>
      <c r="M84" s="105"/>
      <c r="N84" s="51"/>
      <c r="O84" s="47"/>
      <c r="P84" s="54" t="s">
        <v>611</v>
      </c>
      <c r="Q84" s="54"/>
      <c r="R84" s="112"/>
    </row>
    <row r="85" spans="1:18">
      <c r="A85" s="125">
        <v>198957</v>
      </c>
      <c r="B85" s="80" t="s">
        <v>681</v>
      </c>
      <c r="C85" s="84">
        <v>10</v>
      </c>
      <c r="D85" s="88">
        <f>VLOOKUP(A85,ПрайсЛист!$A$8:$D$680,4,0)</f>
        <v>210</v>
      </c>
      <c r="E85" s="137"/>
      <c r="F85" s="95">
        <f t="shared" si="5"/>
        <v>0</v>
      </c>
      <c r="G85" s="89" t="str">
        <f t="shared" si="4"/>
        <v/>
      </c>
      <c r="H85" s="126"/>
      <c r="I85" s="100" t="s">
        <v>608</v>
      </c>
      <c r="J85" s="52" t="s">
        <v>532</v>
      </c>
      <c r="K85" s="51"/>
      <c r="L85" s="105"/>
      <c r="M85" s="105"/>
      <c r="N85" s="51"/>
      <c r="O85" s="47"/>
      <c r="P85" s="54" t="s">
        <v>611</v>
      </c>
      <c r="Q85" s="54"/>
      <c r="R85" s="112"/>
    </row>
    <row r="86" spans="1:18">
      <c r="A86" s="20">
        <v>167166</v>
      </c>
      <c r="B86" s="61" t="s">
        <v>552</v>
      </c>
      <c r="C86" s="10">
        <v>10</v>
      </c>
      <c r="D86" s="11">
        <f>VLOOKUP(A86,ПрайсЛист!$A$8:$D$680,4,0)</f>
        <v>1222.44</v>
      </c>
      <c r="E86" s="24"/>
      <c r="F86" s="12">
        <f t="shared" ref="F86:F117" si="6">E86*D86-(D86*E86*$J$3)</f>
        <v>0</v>
      </c>
      <c r="G86" s="12" t="str">
        <f t="shared" si="4"/>
        <v/>
      </c>
      <c r="H86" s="12"/>
      <c r="I86" s="12"/>
      <c r="J86" s="51"/>
      <c r="K86" s="51"/>
      <c r="L86" s="105" t="s">
        <v>611</v>
      </c>
      <c r="M86" s="105"/>
      <c r="N86" s="51"/>
      <c r="O86" s="47"/>
      <c r="P86" s="54" t="s">
        <v>611</v>
      </c>
      <c r="Q86" s="54"/>
      <c r="R86" s="112"/>
    </row>
    <row r="87" spans="1:18">
      <c r="A87" s="20">
        <v>167183</v>
      </c>
      <c r="B87" s="61" t="s">
        <v>553</v>
      </c>
      <c r="C87" s="10">
        <v>10</v>
      </c>
      <c r="D87" s="11">
        <f>VLOOKUP(A87,ПрайсЛист!$A$8:$D$680,4,0)</f>
        <v>1222.44</v>
      </c>
      <c r="E87" s="24"/>
      <c r="F87" s="12">
        <f t="shared" si="6"/>
        <v>0</v>
      </c>
      <c r="G87" s="12" t="str">
        <f t="shared" si="4"/>
        <v/>
      </c>
      <c r="H87" s="12"/>
      <c r="I87" s="12"/>
      <c r="J87" s="51"/>
      <c r="K87" s="51"/>
      <c r="L87" s="105" t="s">
        <v>611</v>
      </c>
      <c r="M87" s="105"/>
      <c r="N87" s="51"/>
      <c r="O87" s="47"/>
      <c r="P87" s="54" t="s">
        <v>611</v>
      </c>
      <c r="Q87" s="54"/>
      <c r="R87" s="112"/>
    </row>
    <row r="88" spans="1:18">
      <c r="A88" s="20">
        <v>167182</v>
      </c>
      <c r="B88" s="61" t="s">
        <v>554</v>
      </c>
      <c r="C88" s="10">
        <v>10</v>
      </c>
      <c r="D88" s="11">
        <f>VLOOKUP(A88,ПрайсЛист!$A$8:$D$680,4,0)</f>
        <v>1222.44</v>
      </c>
      <c r="E88" s="24"/>
      <c r="F88" s="12">
        <f t="shared" si="6"/>
        <v>0</v>
      </c>
      <c r="G88" s="12" t="str">
        <f t="shared" si="4"/>
        <v/>
      </c>
      <c r="H88" s="12"/>
      <c r="I88" s="12"/>
      <c r="J88" s="51"/>
      <c r="K88" s="51"/>
      <c r="L88" s="105" t="s">
        <v>611</v>
      </c>
      <c r="M88" s="105"/>
      <c r="N88" s="51"/>
      <c r="O88" s="47"/>
      <c r="P88" s="54" t="s">
        <v>611</v>
      </c>
      <c r="Q88" s="54" t="s">
        <v>534</v>
      </c>
      <c r="R88" s="112"/>
    </row>
    <row r="89" spans="1:18">
      <c r="A89" s="20">
        <v>167140</v>
      </c>
      <c r="B89" s="61" t="s">
        <v>261</v>
      </c>
      <c r="C89" s="10">
        <v>10</v>
      </c>
      <c r="D89" s="11">
        <f>VLOOKUP(A89,ПрайсЛист!$A$8:$D$680,4,0)</f>
        <v>1222.44</v>
      </c>
      <c r="E89" s="24"/>
      <c r="F89" s="12">
        <f t="shared" si="6"/>
        <v>0</v>
      </c>
      <c r="G89" s="12" t="str">
        <f t="shared" si="4"/>
        <v/>
      </c>
      <c r="H89" s="12"/>
      <c r="I89" s="12"/>
      <c r="J89" s="51"/>
      <c r="K89" s="51" t="s">
        <v>559</v>
      </c>
      <c r="L89" s="105">
        <v>66619</v>
      </c>
      <c r="M89" s="105">
        <v>167140</v>
      </c>
      <c r="N89" s="107" t="s">
        <v>616</v>
      </c>
      <c r="O89" s="47"/>
      <c r="P89" s="54" t="s">
        <v>611</v>
      </c>
      <c r="Q89" s="54"/>
      <c r="R89" s="112"/>
    </row>
    <row r="90" spans="1:18">
      <c r="A90" s="20">
        <v>167138</v>
      </c>
      <c r="B90" s="61" t="s">
        <v>555</v>
      </c>
      <c r="C90" s="10">
        <v>10</v>
      </c>
      <c r="D90" s="11">
        <f>VLOOKUP(A90,ПрайсЛист!$A$8:$D$680,4,0)</f>
        <v>1222.44</v>
      </c>
      <c r="E90" s="24"/>
      <c r="F90" s="12">
        <f t="shared" si="6"/>
        <v>0</v>
      </c>
      <c r="G90" s="12" t="str">
        <f t="shared" si="4"/>
        <v/>
      </c>
      <c r="H90" s="12"/>
      <c r="I90" s="12"/>
      <c r="J90" s="51"/>
      <c r="K90" s="51"/>
      <c r="L90" s="105" t="s">
        <v>611</v>
      </c>
      <c r="M90" s="105"/>
      <c r="N90" s="51"/>
      <c r="O90" s="47"/>
      <c r="P90" s="54" t="s">
        <v>611</v>
      </c>
      <c r="Q90" s="54"/>
      <c r="R90" s="112"/>
    </row>
    <row r="91" spans="1:18">
      <c r="A91" s="20">
        <v>167136</v>
      </c>
      <c r="B91" s="61" t="s">
        <v>604</v>
      </c>
      <c r="C91" s="10">
        <v>10</v>
      </c>
      <c r="D91" s="11">
        <f>VLOOKUP(A91,ПрайсЛист!$A$8:$D$680,4,0)</f>
        <v>1222.44</v>
      </c>
      <c r="E91" s="24"/>
      <c r="F91" s="12">
        <f t="shared" si="6"/>
        <v>0</v>
      </c>
      <c r="G91" s="12" t="str">
        <f t="shared" si="4"/>
        <v/>
      </c>
      <c r="H91" s="12"/>
      <c r="I91" s="12"/>
      <c r="J91" s="51"/>
      <c r="K91" s="51"/>
      <c r="L91" s="105" t="s">
        <v>611</v>
      </c>
      <c r="M91" s="105"/>
      <c r="N91" s="51"/>
      <c r="O91" s="47"/>
      <c r="P91" s="54" t="s">
        <v>611</v>
      </c>
      <c r="Q91" s="54"/>
      <c r="R91" s="112"/>
    </row>
    <row r="92" spans="1:18">
      <c r="A92" s="20">
        <v>153024</v>
      </c>
      <c r="B92" s="61" t="s">
        <v>354</v>
      </c>
      <c r="C92" s="10">
        <v>10</v>
      </c>
      <c r="D92" s="11">
        <f>VLOOKUP(A92,ПрайсЛист!$A:$G,7,0)</f>
        <v>433.96799999999996</v>
      </c>
      <c r="E92" s="24"/>
      <c r="F92" s="12">
        <f t="shared" si="6"/>
        <v>0</v>
      </c>
      <c r="G92" s="12" t="str">
        <f t="shared" si="4"/>
        <v/>
      </c>
      <c r="H92" s="123" t="s">
        <v>649</v>
      </c>
      <c r="I92" s="12"/>
      <c r="J92" s="51"/>
      <c r="K92" s="51"/>
      <c r="L92" s="105" t="s">
        <v>611</v>
      </c>
      <c r="M92" s="105"/>
      <c r="N92" s="51"/>
      <c r="O92" s="47"/>
      <c r="P92" s="54" t="s">
        <v>719</v>
      </c>
      <c r="Q92" s="54"/>
      <c r="R92" s="112"/>
    </row>
    <row r="93" spans="1:18">
      <c r="A93" s="79">
        <v>180364</v>
      </c>
      <c r="B93" s="81" t="s">
        <v>696</v>
      </c>
      <c r="C93" s="84">
        <v>10</v>
      </c>
      <c r="D93" s="88">
        <f>VLOOKUP(A93,ПрайсЛист!$A$8:$D$680,4,0)</f>
        <v>1435.4639999999999</v>
      </c>
      <c r="E93" s="137"/>
      <c r="F93" s="89">
        <f t="shared" si="6"/>
        <v>0</v>
      </c>
      <c r="G93" s="89" t="str">
        <f t="shared" si="4"/>
        <v/>
      </c>
      <c r="H93" s="89"/>
      <c r="I93" s="89"/>
      <c r="J93" s="52" t="s">
        <v>532</v>
      </c>
      <c r="K93" s="51"/>
      <c r="L93" s="105">
        <v>47091</v>
      </c>
      <c r="M93" s="105">
        <v>180364</v>
      </c>
      <c r="N93" s="107" t="s">
        <v>615</v>
      </c>
      <c r="O93" s="47"/>
      <c r="P93" s="54" t="s">
        <v>611</v>
      </c>
      <c r="Q93" s="54"/>
      <c r="R93" s="112"/>
    </row>
    <row r="94" spans="1:18">
      <c r="A94" s="20">
        <v>44929</v>
      </c>
      <c r="B94" s="61" t="s">
        <v>430</v>
      </c>
      <c r="C94" s="10">
        <v>1</v>
      </c>
      <c r="D94" s="11">
        <f>VLOOKUP(A94,ПрайсЛист!$A$8:$D$680,4,0)</f>
        <v>416.09999999999997</v>
      </c>
      <c r="E94" s="24"/>
      <c r="F94" s="12">
        <f t="shared" si="6"/>
        <v>0</v>
      </c>
      <c r="G94" s="12" t="str">
        <f t="shared" si="4"/>
        <v/>
      </c>
      <c r="H94" s="12"/>
      <c r="I94" s="12"/>
      <c r="J94" s="51"/>
      <c r="K94" s="51"/>
      <c r="L94" s="105" t="s">
        <v>611</v>
      </c>
      <c r="M94" s="105"/>
      <c r="N94" s="51"/>
      <c r="O94" s="47"/>
      <c r="P94" s="54" t="s">
        <v>611</v>
      </c>
      <c r="Q94" s="54"/>
      <c r="R94" s="112"/>
    </row>
    <row r="95" spans="1:18">
      <c r="A95" s="20">
        <v>178072</v>
      </c>
      <c r="B95" s="61" t="s">
        <v>594</v>
      </c>
      <c r="C95" s="10">
        <v>10</v>
      </c>
      <c r="D95" s="11">
        <f>VLOOKUP(A95,ПрайсЛист!$A$8:$D$680,4,0)</f>
        <v>1127.952</v>
      </c>
      <c r="E95" s="24"/>
      <c r="F95" s="12">
        <f t="shared" si="6"/>
        <v>0</v>
      </c>
      <c r="G95" s="12" t="str">
        <f t="shared" si="4"/>
        <v/>
      </c>
      <c r="H95" s="12"/>
      <c r="I95" s="12"/>
      <c r="J95" s="51"/>
      <c r="K95" s="51"/>
      <c r="L95" s="105" t="s">
        <v>611</v>
      </c>
      <c r="M95" s="105"/>
      <c r="N95" s="51"/>
      <c r="O95" s="47"/>
      <c r="P95" s="54" t="s">
        <v>611</v>
      </c>
      <c r="Q95" s="54"/>
      <c r="R95" s="112"/>
    </row>
    <row r="96" spans="1:18">
      <c r="A96" s="20">
        <v>178079</v>
      </c>
      <c r="B96" s="61" t="s">
        <v>560</v>
      </c>
      <c r="C96" s="10">
        <v>10</v>
      </c>
      <c r="D96" s="11">
        <f>VLOOKUP(A96,ПрайсЛист!$A$8:$D$680,4,0)</f>
        <v>1164.1679999999999</v>
      </c>
      <c r="E96" s="24"/>
      <c r="F96" s="12">
        <f t="shared" si="6"/>
        <v>0</v>
      </c>
      <c r="G96" s="12" t="str">
        <f t="shared" si="4"/>
        <v/>
      </c>
      <c r="H96" s="12"/>
      <c r="I96" s="12"/>
      <c r="J96" s="51"/>
      <c r="K96" s="51"/>
      <c r="L96" s="105" t="s">
        <v>611</v>
      </c>
      <c r="M96" s="105"/>
      <c r="N96" s="51"/>
      <c r="O96" s="47"/>
      <c r="P96" s="54" t="s">
        <v>611</v>
      </c>
      <c r="Q96" s="54"/>
      <c r="R96" s="112"/>
    </row>
    <row r="97" spans="1:19">
      <c r="A97" s="20">
        <v>178080</v>
      </c>
      <c r="B97" s="61" t="s">
        <v>561</v>
      </c>
      <c r="C97" s="10">
        <v>10</v>
      </c>
      <c r="D97" s="11">
        <f>VLOOKUP(A97,ПрайсЛист!$A$8:$D$680,4,0)</f>
        <v>1164.1679999999999</v>
      </c>
      <c r="E97" s="24"/>
      <c r="F97" s="12">
        <f t="shared" si="6"/>
        <v>0</v>
      </c>
      <c r="G97" s="12" t="str">
        <f t="shared" si="4"/>
        <v/>
      </c>
      <c r="H97" s="12"/>
      <c r="I97" s="12"/>
      <c r="J97" s="51"/>
      <c r="K97" s="51"/>
      <c r="L97" s="105" t="s">
        <v>611</v>
      </c>
      <c r="M97" s="105"/>
      <c r="N97" s="51"/>
      <c r="O97" s="47"/>
      <c r="P97" s="54" t="s">
        <v>611</v>
      </c>
      <c r="Q97" s="54"/>
      <c r="R97" s="112"/>
    </row>
    <row r="98" spans="1:19">
      <c r="A98" s="20">
        <v>167592</v>
      </c>
      <c r="B98" s="61" t="s">
        <v>557</v>
      </c>
      <c r="C98" s="10">
        <v>10</v>
      </c>
      <c r="D98" s="11">
        <f>VLOOKUP(A98,ПрайсЛист!$A$8:$D$680,4,0)</f>
        <v>1271.652</v>
      </c>
      <c r="E98" s="24"/>
      <c r="F98" s="12">
        <f t="shared" si="6"/>
        <v>0</v>
      </c>
      <c r="G98" s="12" t="str">
        <f t="shared" si="4"/>
        <v/>
      </c>
      <c r="H98" s="12"/>
      <c r="I98" s="12"/>
      <c r="J98" s="51"/>
      <c r="K98" s="51"/>
      <c r="L98" s="105" t="s">
        <v>611</v>
      </c>
      <c r="M98" s="105"/>
      <c r="N98" s="51"/>
      <c r="O98" s="47"/>
      <c r="P98" s="54" t="s">
        <v>611</v>
      </c>
      <c r="Q98" s="54"/>
      <c r="R98" s="112"/>
    </row>
    <row r="99" spans="1:19">
      <c r="A99" s="79">
        <v>188008</v>
      </c>
      <c r="B99" s="81" t="s">
        <v>638</v>
      </c>
      <c r="C99" s="84">
        <v>10</v>
      </c>
      <c r="D99" s="88">
        <f>VLOOKUP(A99,ПрайсЛист!$A$8:$D$680,4,0)</f>
        <v>917.29199999999992</v>
      </c>
      <c r="E99" s="137"/>
      <c r="F99" s="89">
        <f t="shared" si="6"/>
        <v>0</v>
      </c>
      <c r="G99" s="89" t="str">
        <f t="shared" si="4"/>
        <v/>
      </c>
      <c r="H99" s="89"/>
      <c r="I99" s="89"/>
      <c r="J99" s="52" t="s">
        <v>532</v>
      </c>
      <c r="K99" s="51"/>
      <c r="L99" s="105">
        <v>5955</v>
      </c>
      <c r="M99" s="105">
        <v>188008</v>
      </c>
      <c r="N99" s="107" t="s">
        <v>615</v>
      </c>
      <c r="O99" s="47"/>
      <c r="P99" s="54" t="s">
        <v>611</v>
      </c>
      <c r="Q99" s="54"/>
      <c r="R99" s="112"/>
    </row>
    <row r="100" spans="1:19" s="74" customFormat="1">
      <c r="A100" s="79">
        <v>199950</v>
      </c>
      <c r="B100" s="81" t="s">
        <v>637</v>
      </c>
      <c r="C100" s="84">
        <v>10</v>
      </c>
      <c r="D100" s="88">
        <f>VLOOKUP(A100,ПрайсЛист!$A$8:$D$680,4,0)</f>
        <v>917.29199999999992</v>
      </c>
      <c r="E100" s="137"/>
      <c r="F100" s="89">
        <f t="shared" si="6"/>
        <v>0</v>
      </c>
      <c r="G100" s="89" t="str">
        <f>IFERROR(F100/E100,"")</f>
        <v/>
      </c>
      <c r="H100" s="89"/>
      <c r="I100" s="89"/>
      <c r="J100" s="52" t="s">
        <v>532</v>
      </c>
      <c r="K100" s="51"/>
      <c r="L100" s="105">
        <v>62234</v>
      </c>
      <c r="M100" s="105">
        <v>199950</v>
      </c>
      <c r="N100" s="107" t="s">
        <v>615</v>
      </c>
      <c r="O100" s="75"/>
      <c r="P100" s="54" t="s">
        <v>611</v>
      </c>
      <c r="Q100" s="73"/>
      <c r="R100" s="112"/>
      <c r="S100" s="1"/>
    </row>
    <row r="101" spans="1:19" s="74" customFormat="1">
      <c r="A101" s="79">
        <v>187997</v>
      </c>
      <c r="B101" s="81" t="s">
        <v>721</v>
      </c>
      <c r="C101" s="84">
        <v>10</v>
      </c>
      <c r="D101" s="88">
        <f>VLOOKUP(A101,ПрайсЛист!$A$8:$D$680,4,0)</f>
        <v>789.99599999999998</v>
      </c>
      <c r="E101" s="137"/>
      <c r="F101" s="89">
        <f t="shared" si="6"/>
        <v>0</v>
      </c>
      <c r="G101" s="89" t="str">
        <f>IFERROR(F101/E101,"")</f>
        <v/>
      </c>
      <c r="H101" s="89"/>
      <c r="I101" s="89"/>
      <c r="J101" s="132" t="s">
        <v>529</v>
      </c>
      <c r="K101" s="51" t="s">
        <v>530</v>
      </c>
      <c r="L101" s="105"/>
      <c r="M101" s="105"/>
      <c r="N101" s="107"/>
      <c r="O101" s="75"/>
      <c r="P101" s="54"/>
      <c r="Q101" s="73"/>
      <c r="R101" s="112"/>
      <c r="S101" s="1"/>
    </row>
    <row r="102" spans="1:19">
      <c r="A102" s="79">
        <v>188617</v>
      </c>
      <c r="B102" s="81" t="s">
        <v>635</v>
      </c>
      <c r="C102" s="84">
        <v>10</v>
      </c>
      <c r="D102" s="88">
        <f>VLOOKUP(A102,ПрайсЛист!$A$8:$D$680,4,0)</f>
        <v>2144.904</v>
      </c>
      <c r="E102" s="137"/>
      <c r="F102" s="89">
        <f t="shared" si="6"/>
        <v>0</v>
      </c>
      <c r="G102" s="89" t="str">
        <f t="shared" si="4"/>
        <v/>
      </c>
      <c r="H102" s="89"/>
      <c r="I102" s="89"/>
      <c r="J102" s="52" t="s">
        <v>532</v>
      </c>
      <c r="K102" s="51"/>
      <c r="L102" s="105">
        <v>53333</v>
      </c>
      <c r="M102" s="105">
        <v>188617</v>
      </c>
      <c r="N102" s="107" t="s">
        <v>615</v>
      </c>
      <c r="O102" s="47"/>
      <c r="P102" s="54" t="s">
        <v>611</v>
      </c>
      <c r="Q102" s="54"/>
      <c r="R102" s="112"/>
    </row>
    <row r="103" spans="1:19">
      <c r="A103" s="79">
        <v>188551</v>
      </c>
      <c r="B103" s="81" t="s">
        <v>636</v>
      </c>
      <c r="C103" s="84">
        <v>10</v>
      </c>
      <c r="D103" s="88">
        <f>VLOOKUP(A103,ПрайсЛист!$A$8:$D$680,4,0)</f>
        <v>2144.904</v>
      </c>
      <c r="E103" s="137"/>
      <c r="F103" s="89">
        <f t="shared" si="6"/>
        <v>0</v>
      </c>
      <c r="G103" s="89" t="str">
        <f t="shared" si="4"/>
        <v/>
      </c>
      <c r="H103" s="89"/>
      <c r="I103" s="89"/>
      <c r="J103" s="52" t="s">
        <v>532</v>
      </c>
      <c r="K103" s="51"/>
      <c r="L103" s="105">
        <v>62256</v>
      </c>
      <c r="M103" s="105">
        <v>188551</v>
      </c>
      <c r="N103" s="107" t="s">
        <v>615</v>
      </c>
      <c r="O103" s="47"/>
      <c r="P103" s="54" t="s">
        <v>611</v>
      </c>
      <c r="Q103" s="54"/>
      <c r="R103" s="112"/>
    </row>
    <row r="104" spans="1:19">
      <c r="A104" s="20">
        <v>3668</v>
      </c>
      <c r="B104" s="61" t="s">
        <v>431</v>
      </c>
      <c r="C104" s="10">
        <v>10</v>
      </c>
      <c r="D104" s="11">
        <f>VLOOKUP(A104,ПрайсЛист!$A$8:$D$680,4,0)</f>
        <v>1056.684</v>
      </c>
      <c r="E104" s="24"/>
      <c r="F104" s="12">
        <f t="shared" si="6"/>
        <v>0</v>
      </c>
      <c r="G104" s="12" t="str">
        <f t="shared" si="4"/>
        <v/>
      </c>
      <c r="H104" s="12"/>
      <c r="I104" s="12"/>
      <c r="J104" s="51"/>
      <c r="K104" s="51"/>
      <c r="L104" s="105" t="s">
        <v>611</v>
      </c>
      <c r="M104" s="105"/>
      <c r="N104" s="51"/>
      <c r="O104" s="47"/>
      <c r="P104" s="54" t="s">
        <v>611</v>
      </c>
      <c r="Q104" s="54"/>
      <c r="R104" s="112"/>
    </row>
    <row r="105" spans="1:19">
      <c r="A105" s="20">
        <v>62233</v>
      </c>
      <c r="B105" s="61" t="s">
        <v>432</v>
      </c>
      <c r="C105" s="10">
        <v>10</v>
      </c>
      <c r="D105" s="11">
        <f>VLOOKUP(A105,ПрайсЛист!$A$8:$D$680,4,0)</f>
        <v>1056.684</v>
      </c>
      <c r="E105" s="24"/>
      <c r="F105" s="12">
        <f t="shared" si="6"/>
        <v>0</v>
      </c>
      <c r="G105" s="12" t="str">
        <f t="shared" si="4"/>
        <v/>
      </c>
      <c r="H105" s="12"/>
      <c r="I105" s="12"/>
      <c r="J105" s="51"/>
      <c r="K105" s="51"/>
      <c r="L105" s="105" t="s">
        <v>611</v>
      </c>
      <c r="M105" s="105"/>
      <c r="N105" s="51"/>
      <c r="O105" s="47"/>
      <c r="P105" s="54" t="s">
        <v>611</v>
      </c>
      <c r="Q105" s="54"/>
      <c r="R105" s="112"/>
    </row>
    <row r="106" spans="1:19">
      <c r="A106" s="20">
        <v>53334</v>
      </c>
      <c r="B106" s="61" t="s">
        <v>291</v>
      </c>
      <c r="C106" s="10">
        <v>10</v>
      </c>
      <c r="D106" s="11">
        <f>VLOOKUP(A106,ПрайсЛист!$A$8:$D$680,4,0)</f>
        <v>1965.36</v>
      </c>
      <c r="E106" s="24"/>
      <c r="F106" s="12">
        <f t="shared" si="6"/>
        <v>0</v>
      </c>
      <c r="G106" s="12" t="str">
        <f t="shared" si="4"/>
        <v/>
      </c>
      <c r="H106" s="12"/>
      <c r="I106" s="12"/>
      <c r="J106" s="51"/>
      <c r="K106" s="51"/>
      <c r="L106" s="105" t="s">
        <v>611</v>
      </c>
      <c r="M106" s="105"/>
      <c r="N106" s="51"/>
      <c r="O106" s="47"/>
      <c r="P106" s="54" t="s">
        <v>611</v>
      </c>
      <c r="Q106" s="54"/>
      <c r="R106" s="112"/>
    </row>
    <row r="107" spans="1:19">
      <c r="A107" s="20">
        <v>62257</v>
      </c>
      <c r="B107" s="61" t="s">
        <v>292</v>
      </c>
      <c r="C107" s="10">
        <v>10</v>
      </c>
      <c r="D107" s="11">
        <f>VLOOKUP(A107,ПрайсЛист!$A$8:$D$680,4,0)</f>
        <v>1965.36</v>
      </c>
      <c r="E107" s="24"/>
      <c r="F107" s="12">
        <f t="shared" si="6"/>
        <v>0</v>
      </c>
      <c r="G107" s="12" t="str">
        <f t="shared" si="4"/>
        <v/>
      </c>
      <c r="H107" s="12"/>
      <c r="I107" s="12"/>
      <c r="J107" s="51"/>
      <c r="K107" s="51"/>
      <c r="L107" s="105" t="s">
        <v>611</v>
      </c>
      <c r="M107" s="105"/>
      <c r="N107" s="51"/>
      <c r="O107" s="47"/>
      <c r="P107" s="54" t="s">
        <v>611</v>
      </c>
      <c r="Q107" s="54"/>
      <c r="R107" s="112"/>
    </row>
    <row r="108" spans="1:19">
      <c r="A108" s="20">
        <v>173135</v>
      </c>
      <c r="B108" s="61" t="s">
        <v>556</v>
      </c>
      <c r="C108" s="10">
        <v>10</v>
      </c>
      <c r="D108" s="11">
        <f>VLOOKUP(A108,ПрайсЛист!$A$8:$D$680,4,0)</f>
        <v>992.86799999999994</v>
      </c>
      <c r="E108" s="24"/>
      <c r="F108" s="12">
        <f t="shared" si="6"/>
        <v>0</v>
      </c>
      <c r="G108" s="12" t="str">
        <f t="shared" si="4"/>
        <v/>
      </c>
      <c r="H108" s="12"/>
      <c r="I108" s="12"/>
      <c r="J108" s="51"/>
      <c r="K108" s="51"/>
      <c r="L108" s="105" t="s">
        <v>611</v>
      </c>
      <c r="M108" s="105"/>
      <c r="N108" s="51"/>
      <c r="O108" s="47"/>
      <c r="P108" s="54" t="s">
        <v>611</v>
      </c>
      <c r="Q108" s="54"/>
      <c r="R108" s="112"/>
    </row>
    <row r="109" spans="1:19">
      <c r="A109" s="20">
        <v>173134</v>
      </c>
      <c r="B109" s="61" t="s">
        <v>421</v>
      </c>
      <c r="C109" s="10">
        <v>10</v>
      </c>
      <c r="D109" s="11">
        <f>VLOOKUP(A109,ПрайсЛист!$A$8:$D$680,4,0)</f>
        <v>992.86799999999994</v>
      </c>
      <c r="E109" s="24"/>
      <c r="F109" s="12">
        <f t="shared" si="6"/>
        <v>0</v>
      </c>
      <c r="G109" s="12" t="str">
        <f t="shared" si="4"/>
        <v/>
      </c>
      <c r="H109" s="12"/>
      <c r="I109" s="12"/>
      <c r="J109" s="51"/>
      <c r="K109" s="51"/>
      <c r="L109" s="105">
        <v>140981</v>
      </c>
      <c r="M109" s="105">
        <v>173134</v>
      </c>
      <c r="N109" s="131" t="s">
        <v>615</v>
      </c>
      <c r="O109" s="47"/>
      <c r="P109" s="54" t="s">
        <v>611</v>
      </c>
      <c r="Q109" s="54"/>
      <c r="R109" s="112"/>
    </row>
    <row r="110" spans="1:19">
      <c r="A110" s="20">
        <v>141304</v>
      </c>
      <c r="B110" s="61" t="s">
        <v>433</v>
      </c>
      <c r="C110" s="10">
        <v>10</v>
      </c>
      <c r="D110" s="11">
        <f>VLOOKUP(A110,ПрайсЛист!$A$8:$D$680,4,0)</f>
        <v>992.86799999999994</v>
      </c>
      <c r="E110" s="24"/>
      <c r="F110" s="12">
        <f t="shared" si="6"/>
        <v>0</v>
      </c>
      <c r="G110" s="12" t="str">
        <f t="shared" si="4"/>
        <v/>
      </c>
      <c r="H110" s="12"/>
      <c r="I110" s="12"/>
      <c r="J110" s="90"/>
      <c r="K110" s="51"/>
      <c r="L110" s="105" t="s">
        <v>611</v>
      </c>
      <c r="M110" s="105"/>
      <c r="N110" s="51"/>
      <c r="O110" s="47"/>
      <c r="P110" s="54" t="s">
        <v>611</v>
      </c>
      <c r="Q110" s="54"/>
      <c r="R110" s="112"/>
    </row>
    <row r="111" spans="1:19">
      <c r="A111" s="82">
        <v>141427</v>
      </c>
      <c r="B111" s="83" t="s">
        <v>434</v>
      </c>
      <c r="C111" s="85">
        <v>10</v>
      </c>
      <c r="D111" s="91">
        <f>VLOOKUP(A111,ПрайсЛист!$A$8:$D$680,4,0)</f>
        <v>1215.4559999999999</v>
      </c>
      <c r="E111" s="138"/>
      <c r="F111" s="92">
        <f t="shared" si="6"/>
        <v>0</v>
      </c>
      <c r="G111" s="92" t="str">
        <f t="shared" si="4"/>
        <v/>
      </c>
      <c r="H111" s="92"/>
      <c r="I111" s="92"/>
      <c r="J111" s="93" t="s">
        <v>595</v>
      </c>
      <c r="K111" s="51"/>
      <c r="L111" s="105" t="s">
        <v>611</v>
      </c>
      <c r="M111" s="105"/>
      <c r="N111" s="51"/>
      <c r="O111" s="47"/>
      <c r="P111" s="54" t="s">
        <v>611</v>
      </c>
      <c r="Q111" s="54"/>
      <c r="R111" s="112"/>
    </row>
    <row r="112" spans="1:19">
      <c r="A112" s="82">
        <v>70621</v>
      </c>
      <c r="B112" s="83" t="s">
        <v>229</v>
      </c>
      <c r="C112" s="85">
        <v>10</v>
      </c>
      <c r="D112" s="91">
        <f>VLOOKUP(A112,ПрайсЛист!$A$8:$D$680,4,0)</f>
        <v>254.07599999999996</v>
      </c>
      <c r="E112" s="138"/>
      <c r="F112" s="92">
        <f t="shared" si="6"/>
        <v>0</v>
      </c>
      <c r="G112" s="92" t="str">
        <f t="shared" si="4"/>
        <v/>
      </c>
      <c r="H112" s="92"/>
      <c r="I112" s="92"/>
      <c r="J112" s="93" t="s">
        <v>595</v>
      </c>
      <c r="K112" s="51"/>
      <c r="L112" s="105" t="s">
        <v>611</v>
      </c>
      <c r="M112" s="105"/>
      <c r="N112" s="51"/>
      <c r="O112" s="49" t="str">
        <f>IF((E112/10)=ROUND(E112/10,0),"","ВВЕДИТЕ ЗНАЧЕН. КРАТНОЕ 10")</f>
        <v/>
      </c>
      <c r="P112" s="54" t="s">
        <v>719</v>
      </c>
      <c r="Q112" s="54" t="s">
        <v>534</v>
      </c>
      <c r="R112" s="112"/>
    </row>
    <row r="113" spans="1:18">
      <c r="A113" s="82">
        <v>82499</v>
      </c>
      <c r="B113" s="83" t="s">
        <v>200</v>
      </c>
      <c r="C113" s="85">
        <v>10</v>
      </c>
      <c r="D113" s="91">
        <f>VLOOKUP(A113,ПрайсЛист!$A$8:$D$680,4,0)</f>
        <v>254.07599999999996</v>
      </c>
      <c r="E113" s="138"/>
      <c r="F113" s="92">
        <f t="shared" si="6"/>
        <v>0</v>
      </c>
      <c r="G113" s="92" t="str">
        <f t="shared" si="4"/>
        <v/>
      </c>
      <c r="H113" s="92"/>
      <c r="I113" s="92"/>
      <c r="J113" s="93" t="s">
        <v>595</v>
      </c>
      <c r="K113" s="51"/>
      <c r="L113" s="105" t="s">
        <v>611</v>
      </c>
      <c r="M113" s="105"/>
      <c r="N113" s="51"/>
      <c r="O113" s="49" t="str">
        <f>IF((E113/10)=ROUND(E113/10,0),"","ВВЕДИТЕ ЗНАЧЕН. КРАТНОЕ 10")</f>
        <v/>
      </c>
      <c r="P113" s="54" t="s">
        <v>611</v>
      </c>
      <c r="Q113" s="54"/>
      <c r="R113" s="112"/>
    </row>
    <row r="114" spans="1:18">
      <c r="A114" s="82">
        <v>78642</v>
      </c>
      <c r="B114" s="83" t="s">
        <v>180</v>
      </c>
      <c r="C114" s="85">
        <v>10</v>
      </c>
      <c r="D114" s="91">
        <f>VLOOKUP(A114,ПрайсЛист!$A$8:$D$680,4,0)</f>
        <v>254.07599999999996</v>
      </c>
      <c r="E114" s="138"/>
      <c r="F114" s="92">
        <f t="shared" si="6"/>
        <v>0</v>
      </c>
      <c r="G114" s="92" t="str">
        <f t="shared" si="4"/>
        <v/>
      </c>
      <c r="H114" s="92"/>
      <c r="I114" s="92"/>
      <c r="J114" s="93" t="s">
        <v>595</v>
      </c>
      <c r="K114" s="51"/>
      <c r="L114" s="105" t="s">
        <v>611</v>
      </c>
      <c r="M114" s="105"/>
      <c r="N114" s="51"/>
      <c r="O114" s="47"/>
      <c r="P114" s="54" t="s">
        <v>611</v>
      </c>
      <c r="Q114" s="54"/>
      <c r="R114" s="112"/>
    </row>
    <row r="115" spans="1:18">
      <c r="A115" s="20">
        <v>173133</v>
      </c>
      <c r="B115" s="61" t="s">
        <v>260</v>
      </c>
      <c r="C115" s="10">
        <v>10</v>
      </c>
      <c r="D115" s="11">
        <f>VLOOKUP(A115,ПрайсЛист!$A$8:$D$680,4,0)</f>
        <v>1034.3520000000001</v>
      </c>
      <c r="E115" s="24"/>
      <c r="F115" s="12">
        <f t="shared" si="6"/>
        <v>0</v>
      </c>
      <c r="G115" s="12" t="str">
        <f t="shared" si="4"/>
        <v/>
      </c>
      <c r="H115" s="12"/>
      <c r="I115" s="12"/>
      <c r="J115" s="51"/>
      <c r="K115" s="51"/>
      <c r="L115" s="105" t="s">
        <v>611</v>
      </c>
      <c r="M115" s="105"/>
      <c r="N115" s="51"/>
      <c r="O115" s="47"/>
      <c r="P115" s="54" t="s">
        <v>611</v>
      </c>
      <c r="Q115" s="54"/>
      <c r="R115" s="112"/>
    </row>
    <row r="116" spans="1:18">
      <c r="A116" s="20">
        <v>80701</v>
      </c>
      <c r="B116" s="61" t="s">
        <v>185</v>
      </c>
      <c r="C116" s="10">
        <v>10</v>
      </c>
      <c r="D116" s="11">
        <f>VLOOKUP(A116,ПрайсЛист!$A$8:$D$680,4,0)</f>
        <v>870.14400000000001</v>
      </c>
      <c r="E116" s="24"/>
      <c r="F116" s="12">
        <f t="shared" si="6"/>
        <v>0</v>
      </c>
      <c r="G116" s="12" t="str">
        <f t="shared" si="4"/>
        <v/>
      </c>
      <c r="H116" s="12"/>
      <c r="I116" s="12"/>
      <c r="J116" s="51"/>
      <c r="K116" s="51"/>
      <c r="L116" s="105" t="s">
        <v>611</v>
      </c>
      <c r="M116" s="105"/>
      <c r="N116" s="51"/>
      <c r="O116" s="47"/>
      <c r="P116" s="54" t="s">
        <v>611</v>
      </c>
      <c r="Q116" s="54" t="s">
        <v>534</v>
      </c>
      <c r="R116" s="112"/>
    </row>
    <row r="117" spans="1:18">
      <c r="A117" s="20">
        <v>73930</v>
      </c>
      <c r="B117" s="61" t="s">
        <v>136</v>
      </c>
      <c r="C117" s="10">
        <v>10</v>
      </c>
      <c r="D117" s="11">
        <f>VLOOKUP(A117,ПрайсЛист!$A$8:$D$680,4,0)</f>
        <v>957.70799999999997</v>
      </c>
      <c r="E117" s="24"/>
      <c r="F117" s="12">
        <f t="shared" si="6"/>
        <v>0</v>
      </c>
      <c r="G117" s="12" t="str">
        <f t="shared" si="4"/>
        <v/>
      </c>
      <c r="H117" s="12"/>
      <c r="I117" s="12"/>
      <c r="J117" s="51"/>
      <c r="K117" s="51"/>
      <c r="L117" s="105" t="s">
        <v>611</v>
      </c>
      <c r="M117" s="105"/>
      <c r="N117" s="51"/>
      <c r="O117" s="47"/>
      <c r="P117" s="54" t="s">
        <v>611</v>
      </c>
      <c r="Q117" s="54" t="s">
        <v>534</v>
      </c>
      <c r="R117" s="112"/>
    </row>
    <row r="118" spans="1:18">
      <c r="A118" s="20">
        <v>82498</v>
      </c>
      <c r="B118" s="61" t="s">
        <v>199</v>
      </c>
      <c r="C118" s="10">
        <v>10</v>
      </c>
      <c r="D118" s="11">
        <f>VLOOKUP(A118,ПрайсЛист!$A$8:$D$680,4,0)</f>
        <v>957.70799999999997</v>
      </c>
      <c r="E118" s="24"/>
      <c r="F118" s="12">
        <f t="shared" ref="F118:F147" si="7">E118*D118-(D118*E118*$J$3)</f>
        <v>0</v>
      </c>
      <c r="G118" s="12" t="str">
        <f t="shared" si="4"/>
        <v/>
      </c>
      <c r="H118" s="12"/>
      <c r="I118" s="12"/>
      <c r="J118" s="51"/>
      <c r="K118" s="51"/>
      <c r="L118" s="105" t="s">
        <v>611</v>
      </c>
      <c r="M118" s="105"/>
      <c r="N118" s="51"/>
      <c r="O118" s="47"/>
      <c r="P118" s="54" t="s">
        <v>611</v>
      </c>
      <c r="Q118" s="54"/>
      <c r="R118" s="112"/>
    </row>
    <row r="119" spans="1:18">
      <c r="A119" s="20">
        <v>73853</v>
      </c>
      <c r="B119" s="61" t="s">
        <v>135</v>
      </c>
      <c r="C119" s="10">
        <v>10</v>
      </c>
      <c r="D119" s="11">
        <f>VLOOKUP(A119,ПрайсЛист!$A$8:$D$680,4,0)</f>
        <v>957.70799999999997</v>
      </c>
      <c r="E119" s="24"/>
      <c r="F119" s="12">
        <f t="shared" si="7"/>
        <v>0</v>
      </c>
      <c r="G119" s="12" t="str">
        <f t="shared" si="4"/>
        <v/>
      </c>
      <c r="H119" s="12"/>
      <c r="I119" s="12"/>
      <c r="J119" s="51"/>
      <c r="K119" s="51" t="s">
        <v>559</v>
      </c>
      <c r="L119" s="105">
        <v>73853</v>
      </c>
      <c r="M119" s="105">
        <v>174046</v>
      </c>
      <c r="N119" s="107" t="s">
        <v>616</v>
      </c>
      <c r="O119" s="47"/>
      <c r="P119" s="54" t="s">
        <v>611</v>
      </c>
      <c r="Q119" s="54"/>
      <c r="R119" s="112"/>
    </row>
    <row r="120" spans="1:18">
      <c r="A120" s="20">
        <v>73557</v>
      </c>
      <c r="B120" s="61" t="s">
        <v>274</v>
      </c>
      <c r="C120" s="10">
        <v>10</v>
      </c>
      <c r="D120" s="11">
        <f>VLOOKUP(A120,ПрайсЛист!$A$8:$D$680,4,0)</f>
        <v>957.70799999999997</v>
      </c>
      <c r="E120" s="24"/>
      <c r="F120" s="12">
        <f t="shared" si="7"/>
        <v>0</v>
      </c>
      <c r="G120" s="12" t="str">
        <f t="shared" si="4"/>
        <v/>
      </c>
      <c r="H120" s="12"/>
      <c r="I120" s="12"/>
      <c r="J120" s="51"/>
      <c r="K120" s="51"/>
      <c r="L120" s="105" t="s">
        <v>611</v>
      </c>
      <c r="M120" s="105"/>
      <c r="N120" s="51"/>
      <c r="O120" s="47"/>
      <c r="P120" s="54" t="s">
        <v>611</v>
      </c>
      <c r="Q120" s="54"/>
      <c r="R120" s="112"/>
    </row>
    <row r="121" spans="1:18">
      <c r="A121" s="20">
        <v>53380</v>
      </c>
      <c r="B121" s="61" t="s">
        <v>293</v>
      </c>
      <c r="C121" s="10">
        <v>10</v>
      </c>
      <c r="D121" s="11">
        <f>VLOOKUP(A121,ПрайсЛист!$A$8:$D$680,4,0)</f>
        <v>262.5</v>
      </c>
      <c r="E121" s="24"/>
      <c r="F121" s="12">
        <f t="shared" si="7"/>
        <v>0</v>
      </c>
      <c r="G121" s="12" t="str">
        <f t="shared" si="4"/>
        <v/>
      </c>
      <c r="H121" s="12"/>
      <c r="I121" s="12"/>
      <c r="J121" s="51" t="s">
        <v>529</v>
      </c>
      <c r="K121" s="51" t="s">
        <v>530</v>
      </c>
      <c r="L121" s="105" t="s">
        <v>611</v>
      </c>
      <c r="M121" s="105"/>
      <c r="N121" s="51"/>
      <c r="O121" s="47"/>
      <c r="P121" s="54" t="s">
        <v>611</v>
      </c>
      <c r="Q121" s="54"/>
      <c r="R121" s="112"/>
    </row>
    <row r="122" spans="1:18">
      <c r="A122" s="20">
        <v>53198</v>
      </c>
      <c r="B122" s="61" t="s">
        <v>435</v>
      </c>
      <c r="C122" s="10">
        <v>10</v>
      </c>
      <c r="D122" s="11">
        <f>VLOOKUP(A122,ПрайсЛист!$A$8:$D$680,4,0)</f>
        <v>1214.8919999999998</v>
      </c>
      <c r="E122" s="24"/>
      <c r="F122" s="12">
        <f t="shared" si="7"/>
        <v>0</v>
      </c>
      <c r="G122" s="12" t="str">
        <f t="shared" si="4"/>
        <v/>
      </c>
      <c r="H122" s="12"/>
      <c r="I122" s="12"/>
      <c r="J122" s="51"/>
      <c r="K122" s="51"/>
      <c r="L122" s="105" t="s">
        <v>611</v>
      </c>
      <c r="M122" s="105"/>
      <c r="N122" s="51"/>
      <c r="O122" s="47"/>
      <c r="P122" s="54" t="s">
        <v>611</v>
      </c>
      <c r="Q122" s="54" t="s">
        <v>534</v>
      </c>
      <c r="R122" s="112"/>
    </row>
    <row r="123" spans="1:18">
      <c r="A123" s="20">
        <v>53199</v>
      </c>
      <c r="B123" s="61" t="s">
        <v>436</v>
      </c>
      <c r="C123" s="10">
        <v>10</v>
      </c>
      <c r="D123" s="11">
        <f>VLOOKUP(A123,ПрайсЛист!$A$8:$D$680,4,0)</f>
        <v>399.03599999999994</v>
      </c>
      <c r="E123" s="24"/>
      <c r="F123" s="12">
        <f t="shared" si="7"/>
        <v>0</v>
      </c>
      <c r="G123" s="12" t="str">
        <f t="shared" si="4"/>
        <v/>
      </c>
      <c r="H123" s="12"/>
      <c r="I123" s="12"/>
      <c r="J123" s="51"/>
      <c r="K123" s="51"/>
      <c r="L123" s="105" t="s">
        <v>611</v>
      </c>
      <c r="M123" s="105"/>
      <c r="N123" s="51"/>
      <c r="O123" s="47"/>
      <c r="P123" s="54" t="s">
        <v>611</v>
      </c>
      <c r="Q123" s="54" t="s">
        <v>534</v>
      </c>
      <c r="R123" s="112"/>
    </row>
    <row r="124" spans="1:18">
      <c r="A124" s="20">
        <v>53200</v>
      </c>
      <c r="B124" s="61" t="s">
        <v>437</v>
      </c>
      <c r="C124" s="10">
        <v>10</v>
      </c>
      <c r="D124" s="11">
        <f>VLOOKUP(A124,ПрайсЛист!$A$8:$D$680,4,0)</f>
        <v>957.70799999999997</v>
      </c>
      <c r="E124" s="24"/>
      <c r="F124" s="12">
        <f t="shared" si="7"/>
        <v>0</v>
      </c>
      <c r="G124" s="12" t="str">
        <f t="shared" si="4"/>
        <v/>
      </c>
      <c r="H124" s="12"/>
      <c r="I124" s="12"/>
      <c r="J124" s="51"/>
      <c r="K124" s="51"/>
      <c r="L124" s="105" t="s">
        <v>611</v>
      </c>
      <c r="M124" s="105"/>
      <c r="N124" s="51"/>
      <c r="O124" s="47"/>
      <c r="P124" s="54" t="s">
        <v>611</v>
      </c>
      <c r="Q124" s="54" t="s">
        <v>534</v>
      </c>
      <c r="R124" s="112"/>
    </row>
    <row r="125" spans="1:18">
      <c r="A125" s="20">
        <v>43626</v>
      </c>
      <c r="B125" s="61" t="s">
        <v>538</v>
      </c>
      <c r="C125" s="10">
        <v>10</v>
      </c>
      <c r="D125" s="11">
        <f>VLOOKUP(A125,ПрайсЛист!$A$8:$D$680,4,0)</f>
        <v>747.25200000000007</v>
      </c>
      <c r="E125" s="24"/>
      <c r="F125" s="12">
        <f t="shared" si="7"/>
        <v>0</v>
      </c>
      <c r="G125" s="12" t="str">
        <f>IFERROR(F125/E125,"")</f>
        <v/>
      </c>
      <c r="H125" s="12"/>
      <c r="I125" s="12"/>
      <c r="J125" s="51"/>
      <c r="K125" s="51" t="s">
        <v>530</v>
      </c>
      <c r="L125" s="105" t="s">
        <v>611</v>
      </c>
      <c r="M125" s="105"/>
      <c r="N125" s="51"/>
      <c r="O125" s="47"/>
      <c r="P125" s="54" t="s">
        <v>611</v>
      </c>
      <c r="Q125" s="54"/>
      <c r="R125" s="112"/>
    </row>
    <row r="126" spans="1:18">
      <c r="A126" s="20">
        <v>95114</v>
      </c>
      <c r="B126" s="61" t="s">
        <v>57</v>
      </c>
      <c r="C126" s="10">
        <v>10</v>
      </c>
      <c r="D126" s="11">
        <f>VLOOKUP(A126,ПрайсЛист!$A$8:$D$680,4,0)</f>
        <v>337.30799999999994</v>
      </c>
      <c r="E126" s="24"/>
      <c r="F126" s="12">
        <f t="shared" si="7"/>
        <v>0</v>
      </c>
      <c r="G126" s="12" t="str">
        <f t="shared" ref="G126:G175" si="8">IFERROR(F126/E126,"")</f>
        <v/>
      </c>
      <c r="H126" s="12"/>
      <c r="I126" s="12"/>
      <c r="J126" s="51"/>
      <c r="K126" s="51"/>
      <c r="L126" s="105" t="s">
        <v>611</v>
      </c>
      <c r="M126" s="105"/>
      <c r="N126" s="51"/>
      <c r="O126" s="47"/>
      <c r="P126" s="54" t="s">
        <v>611</v>
      </c>
      <c r="Q126" s="54"/>
      <c r="R126" s="112"/>
    </row>
    <row r="127" spans="1:18">
      <c r="A127" s="20">
        <v>62144</v>
      </c>
      <c r="B127" s="61" t="s">
        <v>693</v>
      </c>
      <c r="C127" s="10">
        <v>50</v>
      </c>
      <c r="D127" s="11">
        <f>VLOOKUP(A127,ПрайсЛист!$A$8:$D$680,4,0)</f>
        <v>287.39999999999998</v>
      </c>
      <c r="E127" s="24"/>
      <c r="F127" s="12">
        <f t="shared" si="7"/>
        <v>0</v>
      </c>
      <c r="G127" s="12" t="str">
        <f t="shared" si="8"/>
        <v/>
      </c>
      <c r="H127" s="12"/>
      <c r="I127" s="12"/>
      <c r="J127" s="51"/>
      <c r="K127" s="51" t="s">
        <v>530</v>
      </c>
      <c r="L127" s="105">
        <v>62144</v>
      </c>
      <c r="M127" s="105">
        <v>61384</v>
      </c>
      <c r="N127" s="107" t="s">
        <v>616</v>
      </c>
      <c r="O127" s="47"/>
      <c r="P127" s="54" t="s">
        <v>611</v>
      </c>
      <c r="Q127" s="54"/>
      <c r="R127" s="112"/>
    </row>
    <row r="128" spans="1:18">
      <c r="A128" s="105">
        <v>53136</v>
      </c>
      <c r="B128" s="61" t="s">
        <v>82</v>
      </c>
      <c r="C128" s="10">
        <v>50</v>
      </c>
      <c r="D128" s="11">
        <f>VLOOKUP(A128,ПрайсЛист!$A$8:$D$680,4,0)</f>
        <v>287.39999999999998</v>
      </c>
      <c r="E128" s="24"/>
      <c r="F128" s="12">
        <f t="shared" si="7"/>
        <v>0</v>
      </c>
      <c r="G128" s="12" t="str">
        <f t="shared" si="8"/>
        <v/>
      </c>
      <c r="H128" s="12"/>
      <c r="I128" s="12"/>
      <c r="J128" s="51"/>
      <c r="K128" s="51" t="s">
        <v>530</v>
      </c>
      <c r="L128" s="105">
        <v>56875</v>
      </c>
      <c r="M128" s="105">
        <v>53136</v>
      </c>
      <c r="N128" s="107" t="s">
        <v>615</v>
      </c>
      <c r="O128" s="47"/>
      <c r="P128" s="54" t="s">
        <v>611</v>
      </c>
      <c r="Q128" s="54"/>
      <c r="R128" s="112"/>
    </row>
    <row r="129" spans="1:18">
      <c r="A129" s="20">
        <v>56876</v>
      </c>
      <c r="B129" s="61" t="s">
        <v>83</v>
      </c>
      <c r="C129" s="10">
        <v>50</v>
      </c>
      <c r="D129" s="11">
        <f>VLOOKUP(A129,ПрайсЛист!$A$8:$D$680,4,0)</f>
        <v>287.39999999999998</v>
      </c>
      <c r="E129" s="24"/>
      <c r="F129" s="12">
        <f t="shared" si="7"/>
        <v>0</v>
      </c>
      <c r="G129" s="12" t="str">
        <f t="shared" si="8"/>
        <v/>
      </c>
      <c r="H129" s="12"/>
      <c r="I129" s="12"/>
      <c r="J129" s="51"/>
      <c r="K129" s="51"/>
      <c r="L129" s="105" t="s">
        <v>611</v>
      </c>
      <c r="M129" s="105"/>
      <c r="N129" s="51"/>
      <c r="O129" s="47"/>
      <c r="P129" s="54" t="s">
        <v>719</v>
      </c>
      <c r="Q129" s="54"/>
      <c r="R129" s="112"/>
    </row>
    <row r="130" spans="1:18">
      <c r="A130" s="20">
        <v>56877</v>
      </c>
      <c r="B130" s="61" t="s">
        <v>84</v>
      </c>
      <c r="C130" s="10">
        <v>50</v>
      </c>
      <c r="D130" s="11">
        <f>VLOOKUP(A130,ПрайсЛист!$A$8:$D$680,4,0)</f>
        <v>287.39999999999998</v>
      </c>
      <c r="E130" s="24"/>
      <c r="F130" s="12">
        <f t="shared" si="7"/>
        <v>0</v>
      </c>
      <c r="G130" s="12" t="str">
        <f t="shared" si="8"/>
        <v/>
      </c>
      <c r="H130" s="12"/>
      <c r="I130" s="12"/>
      <c r="J130" s="51"/>
      <c r="K130" s="51"/>
      <c r="L130" s="105" t="s">
        <v>611</v>
      </c>
      <c r="M130" s="105"/>
      <c r="N130" s="51"/>
      <c r="O130" s="47"/>
      <c r="P130" s="54" t="s">
        <v>611</v>
      </c>
      <c r="Q130" s="54"/>
      <c r="R130" s="112"/>
    </row>
    <row r="131" spans="1:18">
      <c r="A131" s="20">
        <v>56879</v>
      </c>
      <c r="B131" s="61" t="s">
        <v>9</v>
      </c>
      <c r="C131" s="10">
        <v>50</v>
      </c>
      <c r="D131" s="11">
        <f>VLOOKUP(A131,ПрайсЛист!$A$8:$D$680,4,0)</f>
        <v>287.39999999999998</v>
      </c>
      <c r="E131" s="24"/>
      <c r="F131" s="12">
        <f t="shared" si="7"/>
        <v>0</v>
      </c>
      <c r="G131" s="12" t="str">
        <f t="shared" si="8"/>
        <v/>
      </c>
      <c r="H131" s="12"/>
      <c r="I131" s="12"/>
      <c r="J131" s="51"/>
      <c r="K131" s="51"/>
      <c r="L131" s="105" t="s">
        <v>611</v>
      </c>
      <c r="M131" s="105"/>
      <c r="N131" s="51"/>
      <c r="O131" s="47"/>
      <c r="P131" s="54" t="s">
        <v>611</v>
      </c>
      <c r="Q131" s="54"/>
      <c r="R131" s="112"/>
    </row>
    <row r="132" spans="1:18">
      <c r="A132" s="20">
        <v>52861</v>
      </c>
      <c r="B132" s="61" t="s">
        <v>438</v>
      </c>
      <c r="C132" s="10">
        <v>50</v>
      </c>
      <c r="D132" s="11">
        <f>VLOOKUP(A132,ПрайсЛист!$A$8:$D$680,4,0)</f>
        <v>309.3</v>
      </c>
      <c r="E132" s="24"/>
      <c r="F132" s="12">
        <f t="shared" si="7"/>
        <v>0</v>
      </c>
      <c r="G132" s="12" t="str">
        <f t="shared" si="8"/>
        <v/>
      </c>
      <c r="H132" s="12"/>
      <c r="I132" s="12"/>
      <c r="J132" s="51"/>
      <c r="K132" s="51"/>
      <c r="L132" s="105" t="s">
        <v>611</v>
      </c>
      <c r="M132" s="105"/>
      <c r="N132" s="51"/>
      <c r="O132" s="47"/>
      <c r="P132" s="54" t="s">
        <v>611</v>
      </c>
      <c r="Q132" s="54"/>
      <c r="R132" s="112"/>
    </row>
    <row r="133" spans="1:18">
      <c r="A133" s="20">
        <v>52868</v>
      </c>
      <c r="B133" s="61" t="s">
        <v>439</v>
      </c>
      <c r="C133" s="10">
        <v>50</v>
      </c>
      <c r="D133" s="11">
        <f>VLOOKUP(A133,ПрайсЛист!$A$8:$D$680,4,0)</f>
        <v>309.3</v>
      </c>
      <c r="E133" s="24"/>
      <c r="F133" s="12">
        <f t="shared" si="7"/>
        <v>0</v>
      </c>
      <c r="G133" s="12" t="str">
        <f t="shared" si="8"/>
        <v/>
      </c>
      <c r="H133" s="12"/>
      <c r="I133" s="12"/>
      <c r="J133" s="51"/>
      <c r="K133" s="51"/>
      <c r="L133" s="105" t="s">
        <v>611</v>
      </c>
      <c r="M133" s="105"/>
      <c r="N133" s="51"/>
      <c r="O133" s="47"/>
      <c r="P133" s="54" t="s">
        <v>611</v>
      </c>
      <c r="Q133" s="54"/>
      <c r="R133" s="112"/>
    </row>
    <row r="134" spans="1:18">
      <c r="A134" s="20">
        <v>52869</v>
      </c>
      <c r="B134" s="61" t="s">
        <v>440</v>
      </c>
      <c r="C134" s="10">
        <v>50</v>
      </c>
      <c r="D134" s="11">
        <f>VLOOKUP(A134,ПрайсЛист!$A$8:$D$680,4,0)</f>
        <v>309.3</v>
      </c>
      <c r="E134" s="24"/>
      <c r="F134" s="12">
        <f t="shared" si="7"/>
        <v>0</v>
      </c>
      <c r="G134" s="12" t="str">
        <f t="shared" si="8"/>
        <v/>
      </c>
      <c r="H134" s="12"/>
      <c r="I134" s="12"/>
      <c r="J134" s="51"/>
      <c r="K134" s="51"/>
      <c r="L134" s="105" t="s">
        <v>611</v>
      </c>
      <c r="M134" s="105"/>
      <c r="N134" s="51"/>
      <c r="O134" s="47"/>
      <c r="P134" s="54" t="s">
        <v>719</v>
      </c>
      <c r="Q134" s="54"/>
      <c r="R134" s="112"/>
    </row>
    <row r="135" spans="1:18">
      <c r="A135" s="20">
        <v>52870</v>
      </c>
      <c r="B135" s="61" t="s">
        <v>441</v>
      </c>
      <c r="C135" s="10">
        <v>50</v>
      </c>
      <c r="D135" s="11">
        <f>VLOOKUP(A135,ПрайсЛист!$A$8:$D$680,4,0)</f>
        <v>309.3</v>
      </c>
      <c r="E135" s="24"/>
      <c r="F135" s="12">
        <f t="shared" si="7"/>
        <v>0</v>
      </c>
      <c r="G135" s="12" t="str">
        <f t="shared" si="8"/>
        <v/>
      </c>
      <c r="H135" s="12"/>
      <c r="I135" s="12"/>
      <c r="J135" s="51"/>
      <c r="K135" s="51"/>
      <c r="L135" s="105" t="s">
        <v>611</v>
      </c>
      <c r="M135" s="105"/>
      <c r="N135" s="51"/>
      <c r="O135" s="47"/>
      <c r="P135" s="54" t="s">
        <v>611</v>
      </c>
      <c r="Q135" s="54"/>
      <c r="R135" s="112"/>
    </row>
    <row r="136" spans="1:18">
      <c r="A136" s="20">
        <v>52872</v>
      </c>
      <c r="B136" s="61" t="s">
        <v>442</v>
      </c>
      <c r="C136" s="10">
        <v>50</v>
      </c>
      <c r="D136" s="11">
        <f>VLOOKUP(A136,ПрайсЛист!$A$8:$D$680,4,0)</f>
        <v>309.3</v>
      </c>
      <c r="E136" s="24"/>
      <c r="F136" s="12">
        <f t="shared" si="7"/>
        <v>0</v>
      </c>
      <c r="G136" s="12" t="str">
        <f t="shared" si="8"/>
        <v/>
      </c>
      <c r="H136" s="12"/>
      <c r="I136" s="12"/>
      <c r="J136" s="51"/>
      <c r="K136" s="51"/>
      <c r="L136" s="105" t="s">
        <v>611</v>
      </c>
      <c r="M136" s="105"/>
      <c r="N136" s="51"/>
      <c r="O136" s="47"/>
      <c r="P136" s="54" t="s">
        <v>611</v>
      </c>
      <c r="Q136" s="54"/>
      <c r="R136" s="112"/>
    </row>
    <row r="137" spans="1:18">
      <c r="A137" s="20">
        <v>43199</v>
      </c>
      <c r="B137" s="61" t="s">
        <v>443</v>
      </c>
      <c r="C137" s="10">
        <v>10</v>
      </c>
      <c r="D137" s="11">
        <f>VLOOKUP(A137,ПрайсЛист!$A$8:$D$680,4,0)</f>
        <v>755.23199999999997</v>
      </c>
      <c r="E137" s="24"/>
      <c r="F137" s="12">
        <f t="shared" si="7"/>
        <v>0</v>
      </c>
      <c r="G137" s="12" t="str">
        <f t="shared" si="8"/>
        <v/>
      </c>
      <c r="H137" s="12"/>
      <c r="I137" s="12"/>
      <c r="J137" s="51"/>
      <c r="K137" s="51"/>
      <c r="L137" s="105" t="s">
        <v>611</v>
      </c>
      <c r="M137" s="105"/>
      <c r="N137" s="51"/>
      <c r="O137" s="49"/>
      <c r="P137" s="54" t="s">
        <v>611</v>
      </c>
      <c r="Q137" s="54" t="s">
        <v>534</v>
      </c>
      <c r="R137" s="112"/>
    </row>
    <row r="138" spans="1:18">
      <c r="A138" s="20">
        <v>43214</v>
      </c>
      <c r="B138" s="61" t="s">
        <v>444</v>
      </c>
      <c r="C138" s="10">
        <v>10</v>
      </c>
      <c r="D138" s="11">
        <f>VLOOKUP(A138,ПрайсЛист!$A$8:$D$680,4,0)</f>
        <v>755.23199999999997</v>
      </c>
      <c r="E138" s="24"/>
      <c r="F138" s="12">
        <f t="shared" si="7"/>
        <v>0</v>
      </c>
      <c r="G138" s="12" t="str">
        <f t="shared" si="8"/>
        <v/>
      </c>
      <c r="H138" s="12"/>
      <c r="I138" s="12"/>
      <c r="J138" s="51"/>
      <c r="K138" s="51"/>
      <c r="L138" s="105" t="s">
        <v>611</v>
      </c>
      <c r="M138" s="105"/>
      <c r="N138" s="51"/>
      <c r="O138" s="49"/>
      <c r="P138" s="54" t="s">
        <v>611</v>
      </c>
      <c r="Q138" s="54"/>
      <c r="R138" s="112"/>
    </row>
    <row r="139" spans="1:18">
      <c r="A139" s="20">
        <v>43217</v>
      </c>
      <c r="B139" s="61" t="s">
        <v>445</v>
      </c>
      <c r="C139" s="10">
        <v>10</v>
      </c>
      <c r="D139" s="11">
        <f>VLOOKUP(A139,ПрайсЛист!$A$8:$D$680,4,0)</f>
        <v>755.23199999999997</v>
      </c>
      <c r="E139" s="24"/>
      <c r="F139" s="12">
        <f t="shared" si="7"/>
        <v>0</v>
      </c>
      <c r="G139" s="12" t="str">
        <f t="shared" si="8"/>
        <v/>
      </c>
      <c r="H139" s="12"/>
      <c r="I139" s="12"/>
      <c r="J139" s="51"/>
      <c r="K139" s="51"/>
      <c r="L139" s="105" t="s">
        <v>611</v>
      </c>
      <c r="M139" s="105"/>
      <c r="N139" s="51"/>
      <c r="O139" s="49"/>
      <c r="P139" s="54" t="s">
        <v>611</v>
      </c>
      <c r="Q139" s="54"/>
      <c r="R139" s="112"/>
    </row>
    <row r="140" spans="1:18">
      <c r="A140" s="20">
        <v>44531</v>
      </c>
      <c r="B140" s="61" t="s">
        <v>446</v>
      </c>
      <c r="C140" s="10">
        <v>10</v>
      </c>
      <c r="D140" s="11">
        <f>VLOOKUP(A140,ПрайсЛист!$A$8:$D$680,4,0)</f>
        <v>755.23199999999997</v>
      </c>
      <c r="E140" s="24"/>
      <c r="F140" s="12">
        <f t="shared" si="7"/>
        <v>0</v>
      </c>
      <c r="G140" s="12" t="str">
        <f t="shared" si="8"/>
        <v/>
      </c>
      <c r="H140" s="12"/>
      <c r="I140" s="12"/>
      <c r="J140" s="51"/>
      <c r="K140" s="51"/>
      <c r="L140" s="105" t="s">
        <v>611</v>
      </c>
      <c r="M140" s="105"/>
      <c r="N140" s="51"/>
      <c r="O140" s="47"/>
      <c r="P140" s="54" t="s">
        <v>611</v>
      </c>
      <c r="Q140" s="54"/>
      <c r="R140" s="112"/>
    </row>
    <row r="141" spans="1:18">
      <c r="A141" s="20">
        <v>43177</v>
      </c>
      <c r="B141" s="61" t="s">
        <v>23</v>
      </c>
      <c r="C141" s="10">
        <v>50</v>
      </c>
      <c r="D141" s="11">
        <f>VLOOKUP(A141,ПрайсЛист!$A$8:$D$680,4,0)</f>
        <v>392.83199999999999</v>
      </c>
      <c r="E141" s="24"/>
      <c r="F141" s="12">
        <f t="shared" si="7"/>
        <v>0</v>
      </c>
      <c r="G141" s="12" t="str">
        <f t="shared" si="8"/>
        <v/>
      </c>
      <c r="H141" s="12"/>
      <c r="I141" s="12"/>
      <c r="J141" s="51"/>
      <c r="K141" s="51"/>
      <c r="L141" s="105">
        <v>52873</v>
      </c>
      <c r="M141" s="105">
        <v>43177</v>
      </c>
      <c r="N141" s="131" t="s">
        <v>615</v>
      </c>
      <c r="O141" s="47"/>
      <c r="P141" s="54" t="s">
        <v>611</v>
      </c>
      <c r="Q141" s="54"/>
      <c r="R141" s="112"/>
    </row>
    <row r="142" spans="1:18">
      <c r="A142" s="20">
        <v>43153</v>
      </c>
      <c r="B142" s="61" t="s">
        <v>24</v>
      </c>
      <c r="C142" s="10">
        <v>50</v>
      </c>
      <c r="D142" s="11">
        <f>VLOOKUP(A142,ПрайсЛист!$A$8:$D$680,4,0)</f>
        <v>392.83199999999999</v>
      </c>
      <c r="E142" s="24"/>
      <c r="F142" s="12">
        <f t="shared" si="7"/>
        <v>0</v>
      </c>
      <c r="G142" s="12" t="str">
        <f t="shared" si="8"/>
        <v/>
      </c>
      <c r="H142" s="12"/>
      <c r="I142" s="12"/>
      <c r="J142" s="51"/>
      <c r="K142" s="51"/>
      <c r="L142" s="105">
        <v>52876</v>
      </c>
      <c r="M142" s="105">
        <v>43153</v>
      </c>
      <c r="N142" s="131" t="s">
        <v>615</v>
      </c>
      <c r="O142" s="47"/>
      <c r="P142" s="54" t="s">
        <v>611</v>
      </c>
      <c r="Q142" s="54"/>
      <c r="R142" s="112"/>
    </row>
    <row r="143" spans="1:18">
      <c r="A143" s="20">
        <v>52877</v>
      </c>
      <c r="B143" s="61" t="s">
        <v>25</v>
      </c>
      <c r="C143" s="10">
        <v>50</v>
      </c>
      <c r="D143" s="11">
        <f>VLOOKUP(A143,ПрайсЛист!$A$8:$D$680,4,0)</f>
        <v>392.83199999999999</v>
      </c>
      <c r="E143" s="24"/>
      <c r="F143" s="12">
        <f t="shared" si="7"/>
        <v>0</v>
      </c>
      <c r="G143" s="12" t="str">
        <f t="shared" si="8"/>
        <v/>
      </c>
      <c r="H143" s="12"/>
      <c r="I143" s="12"/>
      <c r="J143" s="51"/>
      <c r="K143" s="51"/>
      <c r="L143" s="105" t="s">
        <v>611</v>
      </c>
      <c r="M143" s="105"/>
      <c r="N143" s="51"/>
      <c r="O143" s="47"/>
      <c r="P143" s="54" t="s">
        <v>719</v>
      </c>
      <c r="Q143" s="54"/>
      <c r="R143" s="112"/>
    </row>
    <row r="144" spans="1:18">
      <c r="A144" s="20">
        <v>52878</v>
      </c>
      <c r="B144" s="61" t="s">
        <v>26</v>
      </c>
      <c r="C144" s="10">
        <v>50</v>
      </c>
      <c r="D144" s="11">
        <f>VLOOKUP(A144,ПрайсЛист!$A$8:$D$680,4,0)</f>
        <v>392.83199999999999</v>
      </c>
      <c r="E144" s="24"/>
      <c r="F144" s="12">
        <f t="shared" si="7"/>
        <v>0</v>
      </c>
      <c r="G144" s="12" t="str">
        <f t="shared" si="8"/>
        <v/>
      </c>
      <c r="H144" s="12"/>
      <c r="I144" s="12"/>
      <c r="J144" s="51"/>
      <c r="K144" s="51"/>
      <c r="L144" s="105" t="s">
        <v>611</v>
      </c>
      <c r="M144" s="105"/>
      <c r="N144" s="51"/>
      <c r="O144" s="47"/>
      <c r="P144" s="54" t="s">
        <v>611</v>
      </c>
      <c r="Q144" s="54"/>
      <c r="R144" s="112"/>
    </row>
    <row r="145" spans="1:19">
      <c r="A145" s="20">
        <v>52879</v>
      </c>
      <c r="B145" s="61" t="s">
        <v>27</v>
      </c>
      <c r="C145" s="10">
        <v>50</v>
      </c>
      <c r="D145" s="11">
        <f>VLOOKUP(A145,ПрайсЛист!$A$8:$D$680,4,0)</f>
        <v>392.83199999999999</v>
      </c>
      <c r="E145" s="24"/>
      <c r="F145" s="12">
        <f t="shared" si="7"/>
        <v>0</v>
      </c>
      <c r="G145" s="12" t="str">
        <f t="shared" si="8"/>
        <v/>
      </c>
      <c r="H145" s="12"/>
      <c r="I145" s="12"/>
      <c r="J145" s="51"/>
      <c r="K145" s="51" t="s">
        <v>530</v>
      </c>
      <c r="L145" s="105">
        <v>52879</v>
      </c>
      <c r="M145" s="105">
        <v>43174</v>
      </c>
      <c r="N145" s="107" t="s">
        <v>616</v>
      </c>
      <c r="O145" s="47"/>
      <c r="P145" s="54" t="s">
        <v>611</v>
      </c>
      <c r="Q145" s="54"/>
      <c r="R145" s="112"/>
    </row>
    <row r="146" spans="1:19">
      <c r="A146" s="20">
        <v>52880</v>
      </c>
      <c r="B146" s="61" t="s">
        <v>28</v>
      </c>
      <c r="C146" s="10">
        <v>50</v>
      </c>
      <c r="D146" s="11">
        <f>VLOOKUP(A146,ПрайсЛист!$A$8:$D$680,4,0)</f>
        <v>392.83199999999999</v>
      </c>
      <c r="E146" s="24"/>
      <c r="F146" s="12">
        <f t="shared" si="7"/>
        <v>0</v>
      </c>
      <c r="G146" s="12" t="str">
        <f t="shared" si="8"/>
        <v/>
      </c>
      <c r="H146" s="12"/>
      <c r="I146" s="12"/>
      <c r="J146" s="51"/>
      <c r="K146" s="51"/>
      <c r="L146" s="105" t="s">
        <v>611</v>
      </c>
      <c r="M146" s="105"/>
      <c r="N146" s="51"/>
      <c r="O146" s="47"/>
      <c r="P146" s="54" t="s">
        <v>611</v>
      </c>
      <c r="Q146" s="54"/>
      <c r="R146" s="112"/>
    </row>
    <row r="147" spans="1:19">
      <c r="A147" s="20">
        <v>70762</v>
      </c>
      <c r="B147" s="61" t="s">
        <v>447</v>
      </c>
      <c r="C147" s="10">
        <v>50</v>
      </c>
      <c r="D147" s="11">
        <f>VLOOKUP(A147,ПрайсЛист!$A$8:$D$680,4,0)</f>
        <v>392.83199999999999</v>
      </c>
      <c r="E147" s="24"/>
      <c r="F147" s="12">
        <f t="shared" si="7"/>
        <v>0</v>
      </c>
      <c r="G147" s="12" t="str">
        <f t="shared" si="8"/>
        <v/>
      </c>
      <c r="H147" s="12"/>
      <c r="I147" s="12"/>
      <c r="J147" s="51"/>
      <c r="K147" s="51" t="s">
        <v>530</v>
      </c>
      <c r="L147" s="105">
        <v>70762</v>
      </c>
      <c r="M147" s="105">
        <v>70758</v>
      </c>
      <c r="N147" s="107" t="s">
        <v>616</v>
      </c>
      <c r="O147" s="47"/>
      <c r="P147" s="54" t="s">
        <v>611</v>
      </c>
      <c r="Q147" s="54"/>
      <c r="R147" s="112"/>
    </row>
    <row r="148" spans="1:19">
      <c r="A148" s="20">
        <v>43210</v>
      </c>
      <c r="B148" s="61" t="s">
        <v>448</v>
      </c>
      <c r="C148" s="10">
        <v>10</v>
      </c>
      <c r="D148" s="69">
        <f>VLOOKUP(A148,ПрайсЛист!$A$8:$D$680,4,0)</f>
        <v>1130.232</v>
      </c>
      <c r="E148" s="24"/>
      <c r="F148" s="70">
        <f t="shared" ref="F148:F179" si="9">E148*D148-(D148*E148*$J$3)</f>
        <v>0</v>
      </c>
      <c r="G148" s="12" t="str">
        <f t="shared" si="8"/>
        <v/>
      </c>
      <c r="H148" s="12"/>
      <c r="I148" s="12"/>
      <c r="J148" s="51"/>
      <c r="K148" s="51"/>
      <c r="L148" s="105" t="s">
        <v>611</v>
      </c>
      <c r="M148" s="105"/>
      <c r="N148" s="51"/>
      <c r="O148" s="49"/>
      <c r="P148" s="54" t="s">
        <v>611</v>
      </c>
      <c r="Q148" s="54" t="s">
        <v>534</v>
      </c>
      <c r="R148" s="112"/>
    </row>
    <row r="149" spans="1:19">
      <c r="A149" s="20">
        <v>43215</v>
      </c>
      <c r="B149" s="61" t="s">
        <v>449</v>
      </c>
      <c r="C149" s="10">
        <v>10</v>
      </c>
      <c r="D149" s="11">
        <f>VLOOKUP(A149,ПрайсЛист!$A$8:$D$680,4,0)</f>
        <v>1130.232</v>
      </c>
      <c r="E149" s="24"/>
      <c r="F149" s="12">
        <f t="shared" si="9"/>
        <v>0</v>
      </c>
      <c r="G149" s="12" t="str">
        <f t="shared" si="8"/>
        <v/>
      </c>
      <c r="H149" s="12"/>
      <c r="I149" s="12"/>
      <c r="J149" s="51"/>
      <c r="K149" s="51"/>
      <c r="L149" s="105" t="s">
        <v>611</v>
      </c>
      <c r="M149" s="105"/>
      <c r="N149" s="51"/>
      <c r="O149" s="49"/>
      <c r="P149" s="54" t="s">
        <v>611</v>
      </c>
      <c r="Q149" s="54"/>
      <c r="R149" s="112"/>
    </row>
    <row r="150" spans="1:19">
      <c r="A150" s="20">
        <v>43218</v>
      </c>
      <c r="B150" s="61" t="s">
        <v>450</v>
      </c>
      <c r="C150" s="10">
        <v>10</v>
      </c>
      <c r="D150" s="11">
        <f>VLOOKUP(A150,ПрайсЛист!$A$8:$D$680,4,0)</f>
        <v>1130.232</v>
      </c>
      <c r="E150" s="24"/>
      <c r="F150" s="12">
        <f t="shared" si="9"/>
        <v>0</v>
      </c>
      <c r="G150" s="12" t="str">
        <f t="shared" si="8"/>
        <v/>
      </c>
      <c r="H150" s="12"/>
      <c r="I150" s="12"/>
      <c r="J150" s="51"/>
      <c r="K150" s="51"/>
      <c r="L150" s="105" t="s">
        <v>611</v>
      </c>
      <c r="M150" s="105"/>
      <c r="N150" s="51"/>
      <c r="O150" s="49"/>
      <c r="P150" s="54" t="s">
        <v>611</v>
      </c>
      <c r="Q150" s="54"/>
      <c r="R150" s="112"/>
    </row>
    <row r="151" spans="1:19">
      <c r="A151" s="20">
        <v>67581</v>
      </c>
      <c r="B151" s="61" t="s">
        <v>451</v>
      </c>
      <c r="C151" s="10">
        <v>10</v>
      </c>
      <c r="D151" s="11">
        <f>VLOOKUP(A151,ПрайсЛист!$A$8:$D$680,4,0)</f>
        <v>856.74</v>
      </c>
      <c r="E151" s="24"/>
      <c r="F151" s="12">
        <f t="shared" si="9"/>
        <v>0</v>
      </c>
      <c r="G151" s="12" t="str">
        <f t="shared" si="8"/>
        <v/>
      </c>
      <c r="H151" s="12"/>
      <c r="I151" s="12"/>
      <c r="J151" s="51"/>
      <c r="K151" s="51"/>
      <c r="L151" s="105" t="s">
        <v>611</v>
      </c>
      <c r="M151" s="105"/>
      <c r="N151" s="51"/>
      <c r="O151" s="47"/>
      <c r="P151" s="54" t="s">
        <v>611</v>
      </c>
      <c r="Q151" s="54"/>
      <c r="R151" s="112"/>
    </row>
    <row r="152" spans="1:19">
      <c r="A152" s="20">
        <v>44537</v>
      </c>
      <c r="B152" s="61" t="s">
        <v>452</v>
      </c>
      <c r="C152" s="10">
        <v>10</v>
      </c>
      <c r="D152" s="11">
        <f>VLOOKUP(A152,ПрайсЛист!$A$8:$D$680,4,0)</f>
        <v>1130.232</v>
      </c>
      <c r="E152" s="24"/>
      <c r="F152" s="12">
        <f t="shared" si="9"/>
        <v>0</v>
      </c>
      <c r="G152" s="12" t="str">
        <f t="shared" si="8"/>
        <v/>
      </c>
      <c r="H152" s="12"/>
      <c r="I152" s="12"/>
      <c r="J152" s="51"/>
      <c r="K152" s="51"/>
      <c r="L152" s="105" t="s">
        <v>611</v>
      </c>
      <c r="M152" s="105"/>
      <c r="N152" s="51"/>
      <c r="O152" s="47"/>
      <c r="P152" s="54" t="s">
        <v>611</v>
      </c>
      <c r="Q152" s="54"/>
      <c r="R152" s="112"/>
    </row>
    <row r="153" spans="1:19">
      <c r="A153" s="20">
        <v>52881</v>
      </c>
      <c r="B153" s="61" t="s">
        <v>453</v>
      </c>
      <c r="C153" s="10">
        <v>50</v>
      </c>
      <c r="D153" s="11">
        <f>VLOOKUP(A153,ПрайсЛист!$A$8:$D$680,4,0)</f>
        <v>481.32</v>
      </c>
      <c r="E153" s="24"/>
      <c r="F153" s="12">
        <f t="shared" si="9"/>
        <v>0</v>
      </c>
      <c r="G153" s="12" t="str">
        <f t="shared" si="8"/>
        <v/>
      </c>
      <c r="H153" s="12"/>
      <c r="I153" s="12"/>
      <c r="J153" s="51"/>
      <c r="K153" s="51"/>
      <c r="L153" s="105" t="s">
        <v>611</v>
      </c>
      <c r="M153" s="105"/>
      <c r="N153" s="51"/>
      <c r="O153" s="47"/>
      <c r="P153" s="54" t="s">
        <v>611</v>
      </c>
      <c r="Q153" s="54"/>
      <c r="R153" s="112"/>
    </row>
    <row r="154" spans="1:19">
      <c r="A154" s="20">
        <v>52885</v>
      </c>
      <c r="B154" s="61" t="s">
        <v>454</v>
      </c>
      <c r="C154" s="10">
        <v>50</v>
      </c>
      <c r="D154" s="11">
        <f>VLOOKUP(A154,ПрайсЛист!$A$8:$D$680,4,0)</f>
        <v>481.32</v>
      </c>
      <c r="E154" s="24"/>
      <c r="F154" s="12">
        <f t="shared" si="9"/>
        <v>0</v>
      </c>
      <c r="G154" s="12" t="str">
        <f t="shared" si="8"/>
        <v/>
      </c>
      <c r="H154" s="12"/>
      <c r="I154" s="12"/>
      <c r="J154" s="51"/>
      <c r="K154" s="51" t="s">
        <v>530</v>
      </c>
      <c r="L154" s="105">
        <v>52885</v>
      </c>
      <c r="M154" s="105">
        <v>53006</v>
      </c>
      <c r="N154" s="107" t="s">
        <v>616</v>
      </c>
      <c r="O154" s="47"/>
      <c r="P154" s="54" t="s">
        <v>611</v>
      </c>
      <c r="Q154" s="54"/>
      <c r="R154" s="112"/>
    </row>
    <row r="155" spans="1:19">
      <c r="A155" s="20">
        <v>52886</v>
      </c>
      <c r="B155" s="61" t="s">
        <v>455</v>
      </c>
      <c r="C155" s="10">
        <v>50</v>
      </c>
      <c r="D155" s="11">
        <f>VLOOKUP(A155,ПрайсЛист!$A$8:$D$680,4,0)</f>
        <v>481.32</v>
      </c>
      <c r="E155" s="24"/>
      <c r="F155" s="12">
        <f t="shared" si="9"/>
        <v>0</v>
      </c>
      <c r="G155" s="12" t="str">
        <f t="shared" si="8"/>
        <v/>
      </c>
      <c r="H155" s="12"/>
      <c r="I155" s="12"/>
      <c r="J155" s="51"/>
      <c r="K155" s="51"/>
      <c r="L155" s="105" t="s">
        <v>611</v>
      </c>
      <c r="M155" s="105"/>
      <c r="N155" s="51"/>
      <c r="O155" s="47"/>
      <c r="P155" s="54" t="s">
        <v>611</v>
      </c>
      <c r="Q155" s="54"/>
      <c r="R155" s="112"/>
    </row>
    <row r="156" spans="1:19" s="74" customFormat="1">
      <c r="A156" s="20">
        <v>52887</v>
      </c>
      <c r="B156" s="61" t="s">
        <v>456</v>
      </c>
      <c r="C156" s="10">
        <v>50</v>
      </c>
      <c r="D156" s="69">
        <f>VLOOKUP(A156,ПрайсЛист!$A$8:$D$680,4,0)</f>
        <v>481.32</v>
      </c>
      <c r="E156" s="24"/>
      <c r="F156" s="70">
        <f t="shared" si="9"/>
        <v>0</v>
      </c>
      <c r="G156" s="70" t="str">
        <f t="shared" si="8"/>
        <v/>
      </c>
      <c r="H156" s="70"/>
      <c r="I156" s="12"/>
      <c r="J156" s="71"/>
      <c r="K156" s="71"/>
      <c r="L156" s="105" t="s">
        <v>611</v>
      </c>
      <c r="M156" s="105"/>
      <c r="N156" s="71"/>
      <c r="O156" s="72"/>
      <c r="P156" s="54" t="s">
        <v>719</v>
      </c>
      <c r="Q156" s="54"/>
      <c r="R156" s="112"/>
      <c r="S156" s="1"/>
    </row>
    <row r="157" spans="1:19">
      <c r="A157" s="20">
        <v>52890</v>
      </c>
      <c r="B157" s="61" t="s">
        <v>457</v>
      </c>
      <c r="C157" s="10">
        <v>50</v>
      </c>
      <c r="D157" s="11">
        <f>VLOOKUP(A157,ПрайсЛист!$A$8:$D$680,4,0)</f>
        <v>481.32</v>
      </c>
      <c r="E157" s="24"/>
      <c r="F157" s="12">
        <f t="shared" si="9"/>
        <v>0</v>
      </c>
      <c r="G157" s="12" t="str">
        <f t="shared" si="8"/>
        <v/>
      </c>
      <c r="H157" s="12"/>
      <c r="I157" s="12"/>
      <c r="J157" s="51"/>
      <c r="K157" s="51"/>
      <c r="L157" s="105" t="s">
        <v>611</v>
      </c>
      <c r="M157" s="105"/>
      <c r="N157" s="51"/>
      <c r="O157" s="47"/>
      <c r="P157" s="54" t="s">
        <v>611</v>
      </c>
      <c r="Q157" s="54"/>
      <c r="R157" s="112"/>
    </row>
    <row r="158" spans="1:19">
      <c r="A158" s="20">
        <v>52891</v>
      </c>
      <c r="B158" s="61" t="s">
        <v>230</v>
      </c>
      <c r="C158" s="10">
        <v>50</v>
      </c>
      <c r="D158" s="11">
        <f>VLOOKUP(A158,ПрайсЛист!$A$8:$D$680,4,0)</f>
        <v>481.32</v>
      </c>
      <c r="E158" s="24"/>
      <c r="F158" s="12">
        <f t="shared" si="9"/>
        <v>0</v>
      </c>
      <c r="G158" s="12" t="str">
        <f t="shared" si="8"/>
        <v/>
      </c>
      <c r="H158" s="12"/>
      <c r="I158" s="12"/>
      <c r="J158" s="51"/>
      <c r="K158" s="51" t="s">
        <v>530</v>
      </c>
      <c r="L158" s="105">
        <v>52891</v>
      </c>
      <c r="M158" s="105">
        <v>43235</v>
      </c>
      <c r="N158" s="107" t="s">
        <v>616</v>
      </c>
      <c r="O158" s="47"/>
      <c r="P158" s="54" t="s">
        <v>611</v>
      </c>
      <c r="Q158" s="54"/>
      <c r="R158" s="112"/>
    </row>
    <row r="159" spans="1:19">
      <c r="A159" s="20">
        <v>52892</v>
      </c>
      <c r="B159" s="61" t="s">
        <v>112</v>
      </c>
      <c r="C159" s="10">
        <v>50</v>
      </c>
      <c r="D159" s="11">
        <f>VLOOKUP(A159,ПрайсЛист!$A$8:$D$680,4,0)</f>
        <v>481.32</v>
      </c>
      <c r="E159" s="24"/>
      <c r="F159" s="12">
        <f t="shared" si="9"/>
        <v>0</v>
      </c>
      <c r="G159" s="12" t="str">
        <f t="shared" si="8"/>
        <v/>
      </c>
      <c r="H159" s="12"/>
      <c r="I159" s="12"/>
      <c r="J159" s="51"/>
      <c r="K159" s="51"/>
      <c r="L159" s="105" t="s">
        <v>611</v>
      </c>
      <c r="M159" s="105"/>
      <c r="N159" s="51"/>
      <c r="O159" s="47"/>
      <c r="P159" s="54" t="s">
        <v>611</v>
      </c>
      <c r="Q159" s="54"/>
      <c r="R159" s="112"/>
    </row>
    <row r="160" spans="1:19">
      <c r="A160" s="20">
        <v>70735</v>
      </c>
      <c r="B160" s="61" t="s">
        <v>458</v>
      </c>
      <c r="C160" s="10">
        <v>50</v>
      </c>
      <c r="D160" s="11">
        <f>VLOOKUP(A160,ПрайсЛист!$A$8:$D$680,4,0)</f>
        <v>481.32</v>
      </c>
      <c r="E160" s="24"/>
      <c r="F160" s="12">
        <f t="shared" si="9"/>
        <v>0</v>
      </c>
      <c r="G160" s="12" t="str">
        <f t="shared" si="8"/>
        <v/>
      </c>
      <c r="H160" s="12"/>
      <c r="I160" s="12"/>
      <c r="J160" s="51"/>
      <c r="K160" s="51" t="s">
        <v>530</v>
      </c>
      <c r="L160" s="105">
        <v>70735</v>
      </c>
      <c r="M160" s="105">
        <v>70732</v>
      </c>
      <c r="N160" s="107" t="s">
        <v>616</v>
      </c>
      <c r="O160" s="47"/>
      <c r="P160" s="54" t="s">
        <v>611</v>
      </c>
      <c r="Q160" s="54"/>
      <c r="R160" s="112"/>
    </row>
    <row r="161" spans="1:19" s="74" customFormat="1">
      <c r="A161" s="20">
        <v>43211</v>
      </c>
      <c r="B161" s="61" t="s">
        <v>459</v>
      </c>
      <c r="C161" s="10">
        <v>10</v>
      </c>
      <c r="D161" s="69">
        <f>VLOOKUP(A161,ПрайсЛист!$A$8:$D$680,4,0)</f>
        <v>1214.124</v>
      </c>
      <c r="E161" s="24"/>
      <c r="F161" s="70">
        <f t="shared" si="9"/>
        <v>0</v>
      </c>
      <c r="G161" s="70" t="str">
        <f t="shared" si="8"/>
        <v/>
      </c>
      <c r="H161" s="70"/>
      <c r="I161" s="12"/>
      <c r="J161" s="71"/>
      <c r="K161" s="71"/>
      <c r="L161" s="105" t="s">
        <v>611</v>
      </c>
      <c r="M161" s="105"/>
      <c r="N161" s="71"/>
      <c r="O161" s="72"/>
      <c r="P161" s="54" t="s">
        <v>611</v>
      </c>
      <c r="Q161" s="54" t="s">
        <v>534</v>
      </c>
      <c r="R161" s="112"/>
      <c r="S161" s="1"/>
    </row>
    <row r="162" spans="1:19" s="74" customFormat="1">
      <c r="A162" s="20">
        <v>43216</v>
      </c>
      <c r="B162" s="61" t="s">
        <v>460</v>
      </c>
      <c r="C162" s="10">
        <v>10</v>
      </c>
      <c r="D162" s="69">
        <f>VLOOKUP(A162,ПрайсЛист!$A$8:$D$680,4,0)</f>
        <v>1214.124</v>
      </c>
      <c r="E162" s="24"/>
      <c r="F162" s="70">
        <f t="shared" si="9"/>
        <v>0</v>
      </c>
      <c r="G162" s="70" t="str">
        <f t="shared" si="8"/>
        <v/>
      </c>
      <c r="H162" s="70"/>
      <c r="I162" s="12"/>
      <c r="J162" s="71"/>
      <c r="K162" s="71"/>
      <c r="L162" s="105" t="s">
        <v>611</v>
      </c>
      <c r="M162" s="105"/>
      <c r="N162" s="71"/>
      <c r="O162" s="72"/>
      <c r="P162" s="54" t="s">
        <v>611</v>
      </c>
      <c r="Q162" s="73"/>
      <c r="R162" s="112"/>
      <c r="S162" s="1"/>
    </row>
    <row r="163" spans="1:19">
      <c r="A163" s="20">
        <v>43219</v>
      </c>
      <c r="B163" s="61" t="s">
        <v>461</v>
      </c>
      <c r="C163" s="10">
        <v>10</v>
      </c>
      <c r="D163" s="11">
        <f>VLOOKUP(A163,ПрайсЛист!$A$8:$D$680,4,0)</f>
        <v>1214.124</v>
      </c>
      <c r="E163" s="24"/>
      <c r="F163" s="12">
        <f t="shared" si="9"/>
        <v>0</v>
      </c>
      <c r="G163" s="12" t="str">
        <f t="shared" si="8"/>
        <v/>
      </c>
      <c r="H163" s="12"/>
      <c r="I163" s="12"/>
      <c r="J163" s="51"/>
      <c r="K163" s="51"/>
      <c r="L163" s="105" t="s">
        <v>611</v>
      </c>
      <c r="M163" s="105"/>
      <c r="N163" s="51"/>
      <c r="O163" s="47"/>
      <c r="P163" s="54" t="s">
        <v>611</v>
      </c>
      <c r="Q163" s="54"/>
      <c r="R163" s="112"/>
    </row>
    <row r="164" spans="1:19">
      <c r="A164" s="20">
        <v>44539</v>
      </c>
      <c r="B164" s="61" t="s">
        <v>462</v>
      </c>
      <c r="C164" s="10">
        <v>10</v>
      </c>
      <c r="D164" s="11">
        <f>VLOOKUP(A164,ПрайсЛист!$A$8:$D$680,4,0)</f>
        <v>1214.124</v>
      </c>
      <c r="E164" s="24"/>
      <c r="F164" s="12">
        <f t="shared" si="9"/>
        <v>0</v>
      </c>
      <c r="G164" s="12" t="str">
        <f t="shared" si="8"/>
        <v/>
      </c>
      <c r="H164" s="12"/>
      <c r="I164" s="12"/>
      <c r="J164" s="51"/>
      <c r="K164" s="51"/>
      <c r="L164" s="105" t="s">
        <v>611</v>
      </c>
      <c r="M164" s="105"/>
      <c r="N164" s="51"/>
      <c r="O164" s="47"/>
      <c r="P164" s="54" t="s">
        <v>611</v>
      </c>
      <c r="Q164" s="54"/>
      <c r="R164" s="112"/>
    </row>
    <row r="165" spans="1:19">
      <c r="A165" s="20">
        <v>52826</v>
      </c>
      <c r="B165" s="61" t="s">
        <v>463</v>
      </c>
      <c r="C165" s="10">
        <v>50</v>
      </c>
      <c r="D165" s="11">
        <f>VLOOKUP(A165,ПрайсЛист!$A$8:$D$680,4,0)</f>
        <v>571.86</v>
      </c>
      <c r="E165" s="24"/>
      <c r="F165" s="12">
        <f t="shared" si="9"/>
        <v>0</v>
      </c>
      <c r="G165" s="12" t="str">
        <f t="shared" si="8"/>
        <v/>
      </c>
      <c r="H165" s="12"/>
      <c r="I165" s="12"/>
      <c r="J165" s="51"/>
      <c r="K165" s="51"/>
      <c r="L165" s="105" t="s">
        <v>611</v>
      </c>
      <c r="M165" s="105"/>
      <c r="N165" s="51"/>
      <c r="O165" s="47"/>
      <c r="P165" s="54" t="s">
        <v>611</v>
      </c>
      <c r="Q165" s="54"/>
      <c r="R165" s="112"/>
    </row>
    <row r="166" spans="1:19">
      <c r="A166" s="20">
        <v>52831</v>
      </c>
      <c r="B166" s="61" t="s">
        <v>464</v>
      </c>
      <c r="C166" s="10">
        <v>50</v>
      </c>
      <c r="D166" s="11">
        <f>VLOOKUP(A166,ПрайсЛист!$A$8:$D$680,4,0)</f>
        <v>571.86</v>
      </c>
      <c r="E166" s="24"/>
      <c r="F166" s="12">
        <f t="shared" si="9"/>
        <v>0</v>
      </c>
      <c r="G166" s="12" t="str">
        <f t="shared" si="8"/>
        <v/>
      </c>
      <c r="H166" s="12"/>
      <c r="I166" s="12"/>
      <c r="J166" s="51"/>
      <c r="K166" s="51" t="s">
        <v>530</v>
      </c>
      <c r="L166" s="105" t="s">
        <v>611</v>
      </c>
      <c r="M166" s="105"/>
      <c r="N166" s="51"/>
      <c r="O166" s="47"/>
      <c r="P166" s="54" t="s">
        <v>611</v>
      </c>
      <c r="Q166" s="54"/>
      <c r="R166" s="112"/>
    </row>
    <row r="167" spans="1:19">
      <c r="A167" s="20">
        <v>52836</v>
      </c>
      <c r="B167" s="61" t="s">
        <v>465</v>
      </c>
      <c r="C167" s="10">
        <v>50</v>
      </c>
      <c r="D167" s="11">
        <f>VLOOKUP(A167,ПрайсЛист!$A$8:$D$680,4,0)</f>
        <v>571.86</v>
      </c>
      <c r="E167" s="24"/>
      <c r="F167" s="12">
        <f t="shared" si="9"/>
        <v>0</v>
      </c>
      <c r="G167" s="12" t="str">
        <f t="shared" si="8"/>
        <v/>
      </c>
      <c r="H167" s="12"/>
      <c r="I167" s="12"/>
      <c r="J167" s="51"/>
      <c r="K167" s="51"/>
      <c r="L167" s="105" t="s">
        <v>611</v>
      </c>
      <c r="M167" s="105"/>
      <c r="N167" s="51"/>
      <c r="O167" s="47"/>
      <c r="P167" s="54" t="s">
        <v>611</v>
      </c>
      <c r="Q167" s="54"/>
      <c r="R167" s="112"/>
    </row>
    <row r="168" spans="1:19">
      <c r="A168" s="20">
        <v>52841</v>
      </c>
      <c r="B168" s="61" t="s">
        <v>466</v>
      </c>
      <c r="C168" s="10">
        <v>50</v>
      </c>
      <c r="D168" s="11">
        <f>VLOOKUP(A168,ПрайсЛист!$A$8:$D$680,4,0)</f>
        <v>571.86</v>
      </c>
      <c r="E168" s="24"/>
      <c r="F168" s="12">
        <f t="shared" si="9"/>
        <v>0</v>
      </c>
      <c r="G168" s="12" t="str">
        <f t="shared" si="8"/>
        <v/>
      </c>
      <c r="H168" s="12"/>
      <c r="I168" s="12"/>
      <c r="J168" s="51"/>
      <c r="K168" s="51"/>
      <c r="L168" s="105" t="s">
        <v>611</v>
      </c>
      <c r="M168" s="105"/>
      <c r="N168" s="51"/>
      <c r="O168" s="47"/>
      <c r="P168" s="54" t="s">
        <v>611</v>
      </c>
      <c r="Q168" s="54"/>
      <c r="R168" s="112"/>
    </row>
    <row r="169" spans="1:19">
      <c r="A169" s="20">
        <v>52846</v>
      </c>
      <c r="B169" s="61" t="s">
        <v>467</v>
      </c>
      <c r="C169" s="10">
        <v>50</v>
      </c>
      <c r="D169" s="11">
        <f>VLOOKUP(A169,ПрайсЛист!$A$8:$D$680,4,0)</f>
        <v>571.86</v>
      </c>
      <c r="E169" s="24"/>
      <c r="F169" s="12">
        <f t="shared" si="9"/>
        <v>0</v>
      </c>
      <c r="G169" s="12" t="str">
        <f t="shared" si="8"/>
        <v/>
      </c>
      <c r="H169" s="12"/>
      <c r="I169" s="12"/>
      <c r="J169" s="51"/>
      <c r="K169" s="51" t="s">
        <v>530</v>
      </c>
      <c r="L169" s="105" t="s">
        <v>611</v>
      </c>
      <c r="M169" s="105"/>
      <c r="N169" s="51"/>
      <c r="O169" s="47"/>
      <c r="P169" s="54" t="s">
        <v>611</v>
      </c>
      <c r="Q169" s="54"/>
      <c r="R169" s="112"/>
    </row>
    <row r="170" spans="1:19">
      <c r="A170" s="20">
        <v>76695</v>
      </c>
      <c r="B170" s="61" t="s">
        <v>468</v>
      </c>
      <c r="C170" s="10">
        <v>50</v>
      </c>
      <c r="D170" s="11">
        <f>VLOOKUP(A170,ПрайсЛист!$A$8:$D$680,4,0)</f>
        <v>571.86</v>
      </c>
      <c r="E170" s="24"/>
      <c r="F170" s="12">
        <f t="shared" si="9"/>
        <v>0</v>
      </c>
      <c r="G170" s="12" t="str">
        <f t="shared" si="8"/>
        <v/>
      </c>
      <c r="H170" s="12"/>
      <c r="I170" s="12"/>
      <c r="J170" s="51"/>
      <c r="K170" s="51" t="s">
        <v>530</v>
      </c>
      <c r="L170" s="105" t="s">
        <v>611</v>
      </c>
      <c r="M170" s="105"/>
      <c r="N170" s="51"/>
      <c r="O170" s="47"/>
      <c r="P170" s="54" t="s">
        <v>611</v>
      </c>
      <c r="Q170" s="54"/>
      <c r="R170" s="112"/>
    </row>
    <row r="171" spans="1:19">
      <c r="A171" s="20">
        <v>52854</v>
      </c>
      <c r="B171" s="61" t="s">
        <v>469</v>
      </c>
      <c r="C171" s="10">
        <v>50</v>
      </c>
      <c r="D171" s="11">
        <f>VLOOKUP(A171,ПрайсЛист!$A$8:$D$680,4,0)</f>
        <v>571.86</v>
      </c>
      <c r="E171" s="24"/>
      <c r="F171" s="12">
        <f t="shared" si="9"/>
        <v>0</v>
      </c>
      <c r="G171" s="12" t="str">
        <f t="shared" si="8"/>
        <v/>
      </c>
      <c r="H171" s="12"/>
      <c r="I171" s="12"/>
      <c r="J171" s="51"/>
      <c r="K171" s="51" t="s">
        <v>530</v>
      </c>
      <c r="L171" s="105" t="s">
        <v>611</v>
      </c>
      <c r="M171" s="105"/>
      <c r="N171" s="51"/>
      <c r="O171" s="47"/>
      <c r="P171" s="54" t="s">
        <v>611</v>
      </c>
      <c r="Q171" s="54"/>
      <c r="R171" s="112"/>
    </row>
    <row r="172" spans="1:19">
      <c r="A172" s="20">
        <v>56880</v>
      </c>
      <c r="B172" s="61" t="s">
        <v>10</v>
      </c>
      <c r="C172" s="10">
        <v>50</v>
      </c>
      <c r="D172" s="11">
        <f>VLOOKUP(A172,ПрайсЛист!$A$8:$D$680,4,0)</f>
        <v>614.23199999999997</v>
      </c>
      <c r="E172" s="24"/>
      <c r="F172" s="12">
        <f t="shared" si="9"/>
        <v>0</v>
      </c>
      <c r="G172" s="12" t="str">
        <f t="shared" si="8"/>
        <v/>
      </c>
      <c r="H172" s="12"/>
      <c r="I172" s="12"/>
      <c r="J172" s="51"/>
      <c r="K172" s="51" t="s">
        <v>530</v>
      </c>
      <c r="L172" s="105">
        <v>56880</v>
      </c>
      <c r="M172" s="105">
        <v>53301</v>
      </c>
      <c r="N172" s="107" t="s">
        <v>616</v>
      </c>
      <c r="O172" s="47"/>
      <c r="P172" s="54" t="s">
        <v>611</v>
      </c>
      <c r="Q172" s="54"/>
      <c r="R172" s="112"/>
    </row>
    <row r="173" spans="1:19">
      <c r="A173" s="20">
        <v>47587</v>
      </c>
      <c r="B173" s="61" t="s">
        <v>343</v>
      </c>
      <c r="C173" s="10">
        <v>50</v>
      </c>
      <c r="D173" s="11">
        <f>VLOOKUP(A173,ПрайсЛист!$A$8:$D$680,4,0)</f>
        <v>614.23199999999997</v>
      </c>
      <c r="E173" s="24"/>
      <c r="F173" s="12">
        <f t="shared" si="9"/>
        <v>0</v>
      </c>
      <c r="G173" s="12" t="str">
        <f t="shared" si="8"/>
        <v/>
      </c>
      <c r="H173" s="12"/>
      <c r="I173" s="12"/>
      <c r="J173" s="51"/>
      <c r="K173" s="124" t="s">
        <v>531</v>
      </c>
      <c r="L173" s="105" t="s">
        <v>611</v>
      </c>
      <c r="M173" s="105"/>
      <c r="N173" s="53"/>
      <c r="O173" s="47"/>
      <c r="P173" s="54" t="s">
        <v>611</v>
      </c>
      <c r="Q173" s="54"/>
      <c r="R173" s="112"/>
    </row>
    <row r="174" spans="1:19">
      <c r="A174" s="20">
        <v>56881</v>
      </c>
      <c r="B174" s="61" t="s">
        <v>231</v>
      </c>
      <c r="C174" s="10">
        <v>50</v>
      </c>
      <c r="D174" s="11">
        <f>VLOOKUP(A174,ПрайсЛист!$A$8:$D$680,4,0)</f>
        <v>614.23199999999997</v>
      </c>
      <c r="E174" s="24"/>
      <c r="F174" s="12">
        <f t="shared" si="9"/>
        <v>0</v>
      </c>
      <c r="G174" s="12" t="str">
        <f t="shared" si="8"/>
        <v/>
      </c>
      <c r="H174" s="12"/>
      <c r="I174" s="12"/>
      <c r="J174" s="51"/>
      <c r="K174" s="51" t="s">
        <v>530</v>
      </c>
      <c r="L174" s="105">
        <v>56881</v>
      </c>
      <c r="M174" s="105">
        <v>53223</v>
      </c>
      <c r="N174" s="107" t="s">
        <v>616</v>
      </c>
      <c r="O174" s="47"/>
      <c r="P174" s="54" t="s">
        <v>611</v>
      </c>
      <c r="Q174" s="54"/>
      <c r="R174" s="112"/>
    </row>
    <row r="175" spans="1:19">
      <c r="A175" s="20">
        <v>62145</v>
      </c>
      <c r="B175" s="61" t="s">
        <v>694</v>
      </c>
      <c r="C175" s="10">
        <v>50</v>
      </c>
      <c r="D175" s="11">
        <f>VLOOKUP(A175,ПрайсЛист!$A$8:$D$680,4,0)</f>
        <v>614.23199999999997</v>
      </c>
      <c r="E175" s="24"/>
      <c r="F175" s="12">
        <f t="shared" si="9"/>
        <v>0</v>
      </c>
      <c r="G175" s="12" t="str">
        <f t="shared" si="8"/>
        <v/>
      </c>
      <c r="H175" s="12"/>
      <c r="I175" s="12"/>
      <c r="J175" s="51"/>
      <c r="K175" s="51" t="s">
        <v>530</v>
      </c>
      <c r="L175" s="105" t="s">
        <v>611</v>
      </c>
      <c r="M175" s="105"/>
      <c r="N175" s="51"/>
      <c r="O175" s="47"/>
      <c r="P175" s="54" t="s">
        <v>611</v>
      </c>
      <c r="Q175" s="54"/>
      <c r="R175" s="112"/>
    </row>
    <row r="176" spans="1:19">
      <c r="A176" s="20">
        <v>56883</v>
      </c>
      <c r="B176" s="61" t="s">
        <v>11</v>
      </c>
      <c r="C176" s="10">
        <v>50</v>
      </c>
      <c r="D176" s="11">
        <f>VLOOKUP(A176,ПрайсЛист!$A$8:$D$680,4,0)</f>
        <v>614.23199999999997</v>
      </c>
      <c r="E176" s="24"/>
      <c r="F176" s="12">
        <f t="shared" si="9"/>
        <v>0</v>
      </c>
      <c r="G176" s="12" t="str">
        <f t="shared" ref="G176:G231" si="10">IFERROR(F176/E176,"")</f>
        <v/>
      </c>
      <c r="H176" s="12"/>
      <c r="I176" s="12"/>
      <c r="J176" s="51"/>
      <c r="K176" s="51" t="s">
        <v>530</v>
      </c>
      <c r="L176" s="105">
        <v>56883</v>
      </c>
      <c r="M176" s="105">
        <v>53185</v>
      </c>
      <c r="N176" s="107" t="s">
        <v>616</v>
      </c>
      <c r="O176" s="47"/>
      <c r="P176" s="54" t="s">
        <v>611</v>
      </c>
      <c r="Q176" s="54"/>
      <c r="R176" s="112"/>
    </row>
    <row r="177" spans="1:18">
      <c r="A177" s="20">
        <v>56884</v>
      </c>
      <c r="B177" s="61" t="s">
        <v>12</v>
      </c>
      <c r="C177" s="10">
        <v>50</v>
      </c>
      <c r="D177" s="11">
        <f>VLOOKUP(A177,ПрайсЛист!$A$8:$D$680,4,0)</f>
        <v>614.23199999999997</v>
      </c>
      <c r="E177" s="24"/>
      <c r="F177" s="12">
        <f t="shared" si="9"/>
        <v>0</v>
      </c>
      <c r="G177" s="12" t="str">
        <f t="shared" si="10"/>
        <v/>
      </c>
      <c r="H177" s="12"/>
      <c r="I177" s="12"/>
      <c r="J177" s="51"/>
      <c r="K177" s="51"/>
      <c r="L177" s="105" t="s">
        <v>611</v>
      </c>
      <c r="M177" s="105"/>
      <c r="N177" s="51"/>
      <c r="O177" s="47"/>
      <c r="P177" s="54" t="s">
        <v>611</v>
      </c>
      <c r="Q177" s="54"/>
      <c r="R177" s="112"/>
    </row>
    <row r="178" spans="1:18">
      <c r="A178" s="20">
        <v>56885</v>
      </c>
      <c r="B178" s="61" t="s">
        <v>13</v>
      </c>
      <c r="C178" s="10">
        <v>50</v>
      </c>
      <c r="D178" s="11">
        <f>VLOOKUP(A178,ПрайсЛист!$A$8:$D$680,4,0)</f>
        <v>614.23199999999997</v>
      </c>
      <c r="E178" s="24"/>
      <c r="F178" s="12">
        <f t="shared" si="9"/>
        <v>0</v>
      </c>
      <c r="G178" s="12" t="str">
        <f t="shared" si="10"/>
        <v/>
      </c>
      <c r="H178" s="12"/>
      <c r="I178" s="12"/>
      <c r="J178" s="51"/>
      <c r="K178" s="51"/>
      <c r="L178" s="105" t="s">
        <v>611</v>
      </c>
      <c r="M178" s="105"/>
      <c r="N178" s="51"/>
      <c r="O178" s="47"/>
      <c r="P178" s="54" t="s">
        <v>611</v>
      </c>
      <c r="Q178" s="54"/>
      <c r="R178" s="112"/>
    </row>
    <row r="179" spans="1:18">
      <c r="A179" s="20">
        <v>56886</v>
      </c>
      <c r="B179" s="61" t="s">
        <v>14</v>
      </c>
      <c r="C179" s="10">
        <v>50</v>
      </c>
      <c r="D179" s="11">
        <f>VLOOKUP(A179,ПрайсЛист!$A$8:$D$680,4,0)</f>
        <v>614.23199999999997</v>
      </c>
      <c r="E179" s="24"/>
      <c r="F179" s="12">
        <f t="shared" si="9"/>
        <v>0</v>
      </c>
      <c r="G179" s="12" t="str">
        <f t="shared" si="10"/>
        <v/>
      </c>
      <c r="H179" s="12"/>
      <c r="I179" s="12"/>
      <c r="J179" s="51"/>
      <c r="K179" s="51" t="s">
        <v>530</v>
      </c>
      <c r="L179" s="105">
        <v>56886</v>
      </c>
      <c r="M179" s="105">
        <v>53298</v>
      </c>
      <c r="N179" s="107" t="s">
        <v>616</v>
      </c>
      <c r="O179" s="47"/>
      <c r="P179" s="54" t="s">
        <v>611</v>
      </c>
      <c r="Q179" s="54"/>
      <c r="R179" s="112"/>
    </row>
    <row r="180" spans="1:18">
      <c r="A180" s="20">
        <v>56887</v>
      </c>
      <c r="B180" s="61" t="s">
        <v>15</v>
      </c>
      <c r="C180" s="10">
        <v>50</v>
      </c>
      <c r="D180" s="11">
        <f>VLOOKUP(A180,ПрайсЛист!$A$8:$D$680,4,0)</f>
        <v>614.23199999999997</v>
      </c>
      <c r="E180" s="24"/>
      <c r="F180" s="12">
        <f t="shared" ref="F180:F211" si="11">E180*D180-(D180*E180*$J$3)</f>
        <v>0</v>
      </c>
      <c r="G180" s="12" t="str">
        <f t="shared" si="10"/>
        <v/>
      </c>
      <c r="H180" s="12"/>
      <c r="I180" s="12"/>
      <c r="J180" s="51"/>
      <c r="K180" s="51"/>
      <c r="L180" s="105" t="s">
        <v>611</v>
      </c>
      <c r="M180" s="105"/>
      <c r="N180" s="51"/>
      <c r="O180" s="47"/>
      <c r="P180" s="54" t="s">
        <v>611</v>
      </c>
      <c r="Q180" s="54"/>
      <c r="R180" s="112"/>
    </row>
    <row r="181" spans="1:18">
      <c r="A181" s="20">
        <v>32912</v>
      </c>
      <c r="B181" s="61" t="s">
        <v>470</v>
      </c>
      <c r="C181" s="10">
        <v>10</v>
      </c>
      <c r="D181" s="11">
        <f>VLOOKUP(A181,ПрайсЛист!$A$8:$D$680,4,0)</f>
        <v>1064.124</v>
      </c>
      <c r="E181" s="24"/>
      <c r="F181" s="12">
        <f t="shared" si="11"/>
        <v>0</v>
      </c>
      <c r="G181" s="12" t="str">
        <f t="shared" si="10"/>
        <v/>
      </c>
      <c r="H181" s="12"/>
      <c r="I181" s="12"/>
      <c r="J181" s="51"/>
      <c r="K181" s="51"/>
      <c r="L181" s="105" t="s">
        <v>611</v>
      </c>
      <c r="M181" s="105"/>
      <c r="N181" s="51"/>
      <c r="O181" s="47"/>
      <c r="P181" s="54" t="s">
        <v>611</v>
      </c>
      <c r="Q181" s="54" t="s">
        <v>534</v>
      </c>
      <c r="R181" s="112"/>
    </row>
    <row r="182" spans="1:18">
      <c r="A182" s="20">
        <v>52908</v>
      </c>
      <c r="B182" s="61" t="s">
        <v>62</v>
      </c>
      <c r="C182" s="10">
        <v>10</v>
      </c>
      <c r="D182" s="11">
        <f>VLOOKUP(A182,ПрайсЛист!$A:$G,7,0)</f>
        <v>462.02399999999994</v>
      </c>
      <c r="E182" s="24"/>
      <c r="F182" s="12">
        <f t="shared" si="11"/>
        <v>0</v>
      </c>
      <c r="G182" s="12" t="str">
        <f t="shared" si="10"/>
        <v/>
      </c>
      <c r="H182" s="123" t="s">
        <v>649</v>
      </c>
      <c r="I182" s="12"/>
      <c r="J182" s="51"/>
      <c r="K182" s="51"/>
      <c r="L182" s="105" t="s">
        <v>611</v>
      </c>
      <c r="M182" s="105"/>
      <c r="N182" s="51"/>
      <c r="O182" s="47"/>
      <c r="P182" s="54" t="s">
        <v>719</v>
      </c>
      <c r="Q182" s="54"/>
      <c r="R182" s="112"/>
    </row>
    <row r="183" spans="1:18">
      <c r="A183" s="20">
        <v>52909</v>
      </c>
      <c r="B183" s="61" t="s">
        <v>63</v>
      </c>
      <c r="C183" s="10">
        <v>10</v>
      </c>
      <c r="D183" s="11">
        <f>VLOOKUP(A183,ПрайсЛист!$A:$G,7,0)</f>
        <v>405.21600000000001</v>
      </c>
      <c r="E183" s="24"/>
      <c r="F183" s="12">
        <f t="shared" si="11"/>
        <v>0</v>
      </c>
      <c r="G183" s="12" t="str">
        <f t="shared" si="10"/>
        <v/>
      </c>
      <c r="H183" s="123" t="s">
        <v>649</v>
      </c>
      <c r="I183" s="12"/>
      <c r="J183" s="51"/>
      <c r="K183" s="51"/>
      <c r="L183" s="105" t="s">
        <v>611</v>
      </c>
      <c r="M183" s="105"/>
      <c r="N183" s="51"/>
      <c r="O183" s="47"/>
      <c r="P183" s="54" t="s">
        <v>719</v>
      </c>
      <c r="Q183" s="54"/>
      <c r="R183" s="112"/>
    </row>
    <row r="184" spans="1:18">
      <c r="A184" s="20">
        <v>20182</v>
      </c>
      <c r="B184" s="61" t="s">
        <v>46</v>
      </c>
      <c r="C184" s="10">
        <v>10</v>
      </c>
      <c r="D184" s="11">
        <f>VLOOKUP(A184,ПрайсЛист!$A$8:$D$680,4,0)</f>
        <v>574.596</v>
      </c>
      <c r="E184" s="24"/>
      <c r="F184" s="12">
        <f t="shared" si="11"/>
        <v>0</v>
      </c>
      <c r="G184" s="12" t="str">
        <f t="shared" si="10"/>
        <v/>
      </c>
      <c r="H184" s="12"/>
      <c r="I184" s="12"/>
      <c r="J184" s="51"/>
      <c r="K184" s="51"/>
      <c r="L184" s="105" t="s">
        <v>611</v>
      </c>
      <c r="M184" s="105"/>
      <c r="N184" s="51"/>
      <c r="O184" s="47"/>
      <c r="P184" s="54" t="s">
        <v>611</v>
      </c>
      <c r="Q184" s="54"/>
      <c r="R184" s="112"/>
    </row>
    <row r="185" spans="1:18">
      <c r="A185" s="20">
        <v>20184</v>
      </c>
      <c r="B185" s="61" t="s">
        <v>47</v>
      </c>
      <c r="C185" s="10">
        <v>10</v>
      </c>
      <c r="D185" s="11">
        <f>VLOOKUP(A185,ПрайсЛист!$A$8:$D$680,4,0)</f>
        <v>574.596</v>
      </c>
      <c r="E185" s="24"/>
      <c r="F185" s="12">
        <f t="shared" si="11"/>
        <v>0</v>
      </c>
      <c r="G185" s="12" t="str">
        <f t="shared" si="10"/>
        <v/>
      </c>
      <c r="H185" s="12"/>
      <c r="I185" s="12"/>
      <c r="J185" s="51"/>
      <c r="K185" s="51"/>
      <c r="L185" s="105" t="s">
        <v>611</v>
      </c>
      <c r="M185" s="105"/>
      <c r="N185" s="51"/>
      <c r="O185" s="47"/>
      <c r="P185" s="54" t="s">
        <v>611</v>
      </c>
      <c r="Q185" s="54"/>
      <c r="R185" s="112"/>
    </row>
    <row r="186" spans="1:18">
      <c r="A186" s="20">
        <v>20186</v>
      </c>
      <c r="B186" s="61" t="s">
        <v>48</v>
      </c>
      <c r="C186" s="10">
        <v>10</v>
      </c>
      <c r="D186" s="11">
        <f>VLOOKUP(A186,ПрайсЛист!$A$8:$D$680,4,0)</f>
        <v>574.596</v>
      </c>
      <c r="E186" s="24"/>
      <c r="F186" s="12">
        <f t="shared" si="11"/>
        <v>0</v>
      </c>
      <c r="G186" s="12" t="str">
        <f t="shared" si="10"/>
        <v/>
      </c>
      <c r="H186" s="12"/>
      <c r="I186" s="12"/>
      <c r="J186" s="51"/>
      <c r="K186" s="51"/>
      <c r="L186" s="105" t="s">
        <v>611</v>
      </c>
      <c r="M186" s="105"/>
      <c r="N186" s="51"/>
      <c r="O186" s="47"/>
      <c r="P186" s="54" t="s">
        <v>611</v>
      </c>
      <c r="Q186" s="54"/>
      <c r="R186" s="112"/>
    </row>
    <row r="187" spans="1:18">
      <c r="A187" s="20">
        <v>45202</v>
      </c>
      <c r="B187" s="61" t="s">
        <v>18</v>
      </c>
      <c r="C187" s="10">
        <v>10</v>
      </c>
      <c r="D187" s="11">
        <f>VLOOKUP(A187,ПрайсЛист!$A$8:$D$680,4,0)</f>
        <v>574.596</v>
      </c>
      <c r="E187" s="24"/>
      <c r="F187" s="12">
        <f t="shared" si="11"/>
        <v>0</v>
      </c>
      <c r="G187" s="12" t="str">
        <f t="shared" si="10"/>
        <v/>
      </c>
      <c r="H187" s="12"/>
      <c r="I187" s="12"/>
      <c r="J187" s="51"/>
      <c r="K187" s="51"/>
      <c r="L187" s="105" t="s">
        <v>611</v>
      </c>
      <c r="M187" s="105"/>
      <c r="N187" s="51"/>
      <c r="O187" s="47"/>
      <c r="P187" s="54" t="s">
        <v>719</v>
      </c>
      <c r="Q187" s="54"/>
      <c r="R187" s="112"/>
    </row>
    <row r="188" spans="1:18">
      <c r="A188" s="20">
        <v>52910</v>
      </c>
      <c r="B188" s="61" t="s">
        <v>232</v>
      </c>
      <c r="C188" s="10">
        <v>10</v>
      </c>
      <c r="D188" s="11">
        <f>VLOOKUP(A188,ПрайсЛист!$A$8:$D$680,4,0)</f>
        <v>429.92399999999998</v>
      </c>
      <c r="E188" s="24"/>
      <c r="F188" s="12">
        <f t="shared" si="11"/>
        <v>0</v>
      </c>
      <c r="G188" s="12" t="str">
        <f t="shared" si="10"/>
        <v/>
      </c>
      <c r="H188" s="12"/>
      <c r="I188" s="12"/>
      <c r="J188" s="51"/>
      <c r="K188" s="51"/>
      <c r="L188" s="105" t="s">
        <v>611</v>
      </c>
      <c r="M188" s="105"/>
      <c r="N188" s="51"/>
      <c r="O188" s="47"/>
      <c r="P188" s="54" t="s">
        <v>719</v>
      </c>
      <c r="Q188" s="54"/>
      <c r="R188" s="112"/>
    </row>
    <row r="189" spans="1:18">
      <c r="A189" s="20">
        <v>53087</v>
      </c>
      <c r="B189" s="61" t="s">
        <v>471</v>
      </c>
      <c r="C189" s="10">
        <v>10</v>
      </c>
      <c r="D189" s="11">
        <f>VLOOKUP(A189,ПрайсЛист!$A$8:$D$680,4,0)</f>
        <v>503.31599999999997</v>
      </c>
      <c r="E189" s="24"/>
      <c r="F189" s="12">
        <f t="shared" si="11"/>
        <v>0</v>
      </c>
      <c r="G189" s="12" t="str">
        <f t="shared" si="10"/>
        <v/>
      </c>
      <c r="H189" s="12"/>
      <c r="I189" s="12"/>
      <c r="J189" s="51"/>
      <c r="K189" s="51"/>
      <c r="L189" s="105" t="s">
        <v>611</v>
      </c>
      <c r="M189" s="105"/>
      <c r="N189" s="51"/>
      <c r="O189" s="47"/>
      <c r="P189" s="54" t="s">
        <v>719</v>
      </c>
      <c r="Q189" s="54"/>
      <c r="R189" s="112"/>
    </row>
    <row r="190" spans="1:18">
      <c r="A190" s="20">
        <v>53093</v>
      </c>
      <c r="B190" s="61" t="s">
        <v>64</v>
      </c>
      <c r="C190" s="10">
        <v>10</v>
      </c>
      <c r="D190" s="11">
        <f>VLOOKUP(A190,ПрайсЛист!$A$8:$D$680,4,0)</f>
        <v>531</v>
      </c>
      <c r="E190" s="24"/>
      <c r="F190" s="12">
        <f t="shared" si="11"/>
        <v>0</v>
      </c>
      <c r="G190" s="12" t="str">
        <f t="shared" si="10"/>
        <v/>
      </c>
      <c r="H190" s="12"/>
      <c r="I190" s="12"/>
      <c r="J190" s="51"/>
      <c r="K190" s="51"/>
      <c r="L190" s="105" t="s">
        <v>611</v>
      </c>
      <c r="M190" s="105"/>
      <c r="N190" s="51"/>
      <c r="O190" s="47"/>
      <c r="P190" s="54" t="s">
        <v>611</v>
      </c>
      <c r="Q190" s="54"/>
      <c r="R190" s="112"/>
    </row>
    <row r="191" spans="1:18">
      <c r="A191" s="20">
        <v>53094</v>
      </c>
      <c r="B191" s="61" t="s">
        <v>65</v>
      </c>
      <c r="C191" s="10">
        <v>10</v>
      </c>
      <c r="D191" s="11">
        <f>VLOOKUP(A191,ПрайсЛист!$A:$G,7,0)</f>
        <v>565.58399999999995</v>
      </c>
      <c r="E191" s="24"/>
      <c r="F191" s="12">
        <f t="shared" si="11"/>
        <v>0</v>
      </c>
      <c r="G191" s="12" t="str">
        <f t="shared" si="10"/>
        <v/>
      </c>
      <c r="H191" s="123" t="s">
        <v>649</v>
      </c>
      <c r="I191" s="12"/>
      <c r="J191" s="51"/>
      <c r="K191" s="51"/>
      <c r="L191" s="105" t="s">
        <v>611</v>
      </c>
      <c r="M191" s="105"/>
      <c r="N191" s="51"/>
      <c r="O191" s="47"/>
      <c r="P191" s="54" t="s">
        <v>719</v>
      </c>
      <c r="Q191" s="54"/>
      <c r="R191" s="112"/>
    </row>
    <row r="192" spans="1:18">
      <c r="A192" s="20">
        <v>53095</v>
      </c>
      <c r="B192" s="61" t="s">
        <v>66</v>
      </c>
      <c r="C192" s="10">
        <v>10</v>
      </c>
      <c r="D192" s="11">
        <f>VLOOKUP(A192,ПрайсЛист!$A:$G,7,0)</f>
        <v>565.58399999999995</v>
      </c>
      <c r="E192" s="24"/>
      <c r="F192" s="12">
        <f t="shared" si="11"/>
        <v>0</v>
      </c>
      <c r="G192" s="12" t="str">
        <f t="shared" si="10"/>
        <v/>
      </c>
      <c r="H192" s="123" t="s">
        <v>649</v>
      </c>
      <c r="I192" s="12"/>
      <c r="J192" s="51"/>
      <c r="K192" s="51"/>
      <c r="L192" s="105" t="s">
        <v>611</v>
      </c>
      <c r="M192" s="105"/>
      <c r="N192" s="51"/>
      <c r="O192" s="47"/>
      <c r="P192" s="54" t="s">
        <v>611</v>
      </c>
      <c r="Q192" s="54"/>
      <c r="R192" s="112"/>
    </row>
    <row r="193" spans="1:19">
      <c r="A193" s="20">
        <v>3592</v>
      </c>
      <c r="B193" s="61" t="s">
        <v>67</v>
      </c>
      <c r="C193" s="10">
        <v>10</v>
      </c>
      <c r="D193" s="11">
        <f>VLOOKUP(A193,ПрайсЛист!$A:$G,7,0)</f>
        <v>565.58399999999995</v>
      </c>
      <c r="E193" s="24"/>
      <c r="F193" s="12">
        <f t="shared" si="11"/>
        <v>0</v>
      </c>
      <c r="G193" s="12" t="str">
        <f t="shared" si="10"/>
        <v/>
      </c>
      <c r="H193" s="123" t="s">
        <v>649</v>
      </c>
      <c r="I193" s="12"/>
      <c r="J193" s="51"/>
      <c r="K193" s="51" t="s">
        <v>559</v>
      </c>
      <c r="L193" s="105">
        <v>53098</v>
      </c>
      <c r="M193" s="105">
        <v>3592</v>
      </c>
      <c r="N193" s="107" t="s">
        <v>616</v>
      </c>
      <c r="O193" s="47"/>
      <c r="P193" s="54" t="s">
        <v>611</v>
      </c>
      <c r="Q193" s="54"/>
      <c r="R193" s="112"/>
    </row>
    <row r="194" spans="1:19">
      <c r="A194" s="20">
        <v>53107</v>
      </c>
      <c r="B194" s="61" t="s">
        <v>68</v>
      </c>
      <c r="C194" s="10">
        <v>10</v>
      </c>
      <c r="D194" s="11">
        <f>VLOOKUP(A194,ПрайсЛист!$A:$G,7,0)</f>
        <v>565.58399999999995</v>
      </c>
      <c r="E194" s="24"/>
      <c r="F194" s="12">
        <f t="shared" si="11"/>
        <v>0</v>
      </c>
      <c r="G194" s="12" t="str">
        <f t="shared" si="10"/>
        <v/>
      </c>
      <c r="H194" s="123" t="s">
        <v>649</v>
      </c>
      <c r="I194" s="12"/>
      <c r="J194" s="51"/>
      <c r="K194" s="51"/>
      <c r="L194" s="105" t="s">
        <v>611</v>
      </c>
      <c r="M194" s="105"/>
      <c r="N194" s="51"/>
      <c r="O194" s="47"/>
      <c r="P194" s="54" t="s">
        <v>611</v>
      </c>
      <c r="Q194" s="54"/>
      <c r="R194" s="112"/>
    </row>
    <row r="195" spans="1:19">
      <c r="A195" s="20">
        <v>53404</v>
      </c>
      <c r="B195" s="61" t="s">
        <v>472</v>
      </c>
      <c r="C195" s="10">
        <v>10</v>
      </c>
      <c r="D195" s="11">
        <f>VLOOKUP(A195,ПрайсЛист!$A$8:$D$680,4,0)</f>
        <v>1649.4479999999999</v>
      </c>
      <c r="E195" s="24"/>
      <c r="F195" s="12">
        <f t="shared" si="11"/>
        <v>0</v>
      </c>
      <c r="G195" s="12" t="str">
        <f t="shared" si="10"/>
        <v/>
      </c>
      <c r="H195" s="12"/>
      <c r="I195" s="12"/>
      <c r="J195" s="51"/>
      <c r="K195" s="51"/>
      <c r="L195" s="105" t="s">
        <v>611</v>
      </c>
      <c r="M195" s="105"/>
      <c r="N195" s="51"/>
      <c r="O195" s="47"/>
      <c r="P195" s="54" t="s">
        <v>611</v>
      </c>
      <c r="Q195" s="54"/>
      <c r="R195" s="112"/>
    </row>
    <row r="196" spans="1:19" s="74" customFormat="1">
      <c r="A196" s="20">
        <v>174048</v>
      </c>
      <c r="B196" s="61" t="s">
        <v>566</v>
      </c>
      <c r="C196" s="10">
        <v>10</v>
      </c>
      <c r="D196" s="11">
        <f>VLOOKUP(A196,ПрайсЛист!$A:$G,7,0)</f>
        <v>632.56799999999998</v>
      </c>
      <c r="E196" s="24"/>
      <c r="F196" s="70">
        <f t="shared" si="11"/>
        <v>0</v>
      </c>
      <c r="G196" s="70" t="str">
        <f t="shared" si="10"/>
        <v/>
      </c>
      <c r="H196" s="123" t="s">
        <v>649</v>
      </c>
      <c r="I196" s="12"/>
      <c r="J196" s="51"/>
      <c r="K196" s="71"/>
      <c r="L196" s="105" t="s">
        <v>611</v>
      </c>
      <c r="M196" s="105"/>
      <c r="N196" s="71"/>
      <c r="O196" s="72"/>
      <c r="P196" s="54" t="s">
        <v>719</v>
      </c>
      <c r="Q196" s="73"/>
      <c r="R196" s="112"/>
      <c r="S196" s="1"/>
    </row>
    <row r="197" spans="1:19" s="74" customFormat="1">
      <c r="A197" s="20">
        <v>174051</v>
      </c>
      <c r="B197" s="61" t="s">
        <v>567</v>
      </c>
      <c r="C197" s="10">
        <v>10</v>
      </c>
      <c r="D197" s="11">
        <f>VLOOKUP(A197,ПрайсЛист!$A:$G,7,0)</f>
        <v>632.56799999999998</v>
      </c>
      <c r="E197" s="24"/>
      <c r="F197" s="70">
        <f t="shared" si="11"/>
        <v>0</v>
      </c>
      <c r="G197" s="70" t="str">
        <f t="shared" si="10"/>
        <v/>
      </c>
      <c r="H197" s="123" t="s">
        <v>649</v>
      </c>
      <c r="I197" s="12"/>
      <c r="J197" s="51"/>
      <c r="K197" s="71"/>
      <c r="L197" s="105" t="s">
        <v>611</v>
      </c>
      <c r="M197" s="105"/>
      <c r="N197" s="71"/>
      <c r="O197" s="72"/>
      <c r="P197" s="54" t="s">
        <v>611</v>
      </c>
      <c r="Q197" s="73"/>
      <c r="R197" s="112"/>
      <c r="S197" s="1"/>
    </row>
    <row r="198" spans="1:19">
      <c r="A198" s="20">
        <v>174050</v>
      </c>
      <c r="B198" s="61" t="s">
        <v>568</v>
      </c>
      <c r="C198" s="10">
        <v>10</v>
      </c>
      <c r="D198" s="11">
        <f>VLOOKUP(A198,ПрайсЛист!$A:$G,7,0)</f>
        <v>632.56799999999998</v>
      </c>
      <c r="E198" s="24"/>
      <c r="F198" s="12">
        <f t="shared" si="11"/>
        <v>0</v>
      </c>
      <c r="G198" s="12" t="str">
        <f t="shared" si="10"/>
        <v/>
      </c>
      <c r="H198" s="123" t="s">
        <v>649</v>
      </c>
      <c r="I198" s="12"/>
      <c r="J198" s="51"/>
      <c r="K198" s="51"/>
      <c r="L198" s="105" t="s">
        <v>611</v>
      </c>
      <c r="M198" s="105"/>
      <c r="N198" s="51"/>
      <c r="O198" s="47"/>
      <c r="P198" s="54" t="s">
        <v>611</v>
      </c>
      <c r="Q198" s="54"/>
      <c r="R198" s="112"/>
    </row>
    <row r="199" spans="1:19" s="74" customFormat="1">
      <c r="A199" s="20">
        <v>174049</v>
      </c>
      <c r="B199" s="61" t="s">
        <v>569</v>
      </c>
      <c r="C199" s="10">
        <v>10</v>
      </c>
      <c r="D199" s="11">
        <f>VLOOKUP(A199,ПрайсЛист!$A:$G,7,0)</f>
        <v>632.56799999999998</v>
      </c>
      <c r="E199" s="24"/>
      <c r="F199" s="70">
        <f t="shared" si="11"/>
        <v>0</v>
      </c>
      <c r="G199" s="70" t="str">
        <f t="shared" si="10"/>
        <v/>
      </c>
      <c r="H199" s="123" t="s">
        <v>649</v>
      </c>
      <c r="I199" s="12"/>
      <c r="J199" s="51"/>
      <c r="K199" s="71"/>
      <c r="L199" s="105" t="s">
        <v>611</v>
      </c>
      <c r="M199" s="105"/>
      <c r="N199" s="71"/>
      <c r="O199" s="72"/>
      <c r="P199" s="54" t="s">
        <v>611</v>
      </c>
      <c r="Q199" s="73"/>
      <c r="R199" s="112"/>
      <c r="S199" s="1"/>
    </row>
    <row r="200" spans="1:19">
      <c r="A200" s="20">
        <v>166324</v>
      </c>
      <c r="B200" s="61" t="s">
        <v>570</v>
      </c>
      <c r="C200" s="10">
        <v>10</v>
      </c>
      <c r="D200" s="11">
        <f>VLOOKUP(A200,ПрайсЛист!$A:$G,7,0)</f>
        <v>632.56799999999998</v>
      </c>
      <c r="E200" s="24"/>
      <c r="F200" s="12">
        <f t="shared" si="11"/>
        <v>0</v>
      </c>
      <c r="G200" s="12" t="str">
        <f t="shared" si="10"/>
        <v/>
      </c>
      <c r="H200" s="123" t="s">
        <v>649</v>
      </c>
      <c r="I200" s="12"/>
      <c r="J200" s="51"/>
      <c r="K200" s="124" t="s">
        <v>531</v>
      </c>
      <c r="L200" s="105" t="s">
        <v>611</v>
      </c>
      <c r="M200" s="105"/>
      <c r="N200" s="53"/>
      <c r="O200" s="47"/>
      <c r="P200" s="54" t="s">
        <v>611</v>
      </c>
      <c r="Q200" s="54"/>
      <c r="R200" s="112"/>
    </row>
    <row r="201" spans="1:19">
      <c r="A201" s="20">
        <v>167041</v>
      </c>
      <c r="B201" s="61" t="s">
        <v>571</v>
      </c>
      <c r="C201" s="10">
        <v>10</v>
      </c>
      <c r="D201" s="11">
        <f>VLOOKUP(A201,ПрайсЛист!$A$8:$D$680,4,0)</f>
        <v>1678.26</v>
      </c>
      <c r="E201" s="24"/>
      <c r="F201" s="12">
        <f t="shared" si="11"/>
        <v>0</v>
      </c>
      <c r="G201" s="12" t="str">
        <f t="shared" si="10"/>
        <v/>
      </c>
      <c r="H201" s="12"/>
      <c r="I201" s="12"/>
      <c r="J201" s="51"/>
      <c r="K201" s="51"/>
      <c r="L201" s="105" t="s">
        <v>611</v>
      </c>
      <c r="M201" s="105"/>
      <c r="N201" s="51"/>
      <c r="O201" s="47"/>
      <c r="P201" s="54" t="s">
        <v>611</v>
      </c>
      <c r="Q201" s="54"/>
      <c r="R201" s="112"/>
    </row>
    <row r="202" spans="1:19" s="74" customFormat="1">
      <c r="A202" s="79">
        <v>188200</v>
      </c>
      <c r="B202" s="80" t="s">
        <v>628</v>
      </c>
      <c r="C202" s="84">
        <v>10</v>
      </c>
      <c r="D202" s="88">
        <f>VLOOKUP(A202,ПрайсЛист!$A$8:$D$680,4,0)</f>
        <v>530.00400000000002</v>
      </c>
      <c r="E202" s="137"/>
      <c r="F202" s="89">
        <f t="shared" si="11"/>
        <v>0</v>
      </c>
      <c r="G202" s="89" t="str">
        <f t="shared" si="10"/>
        <v/>
      </c>
      <c r="H202" s="123" t="s">
        <v>649</v>
      </c>
      <c r="I202" s="89"/>
      <c r="J202" s="52" t="s">
        <v>532</v>
      </c>
      <c r="K202" s="51"/>
      <c r="L202" s="105">
        <v>53117</v>
      </c>
      <c r="M202" s="105">
        <v>188200</v>
      </c>
      <c r="N202" s="107" t="s">
        <v>615</v>
      </c>
      <c r="O202" s="72" t="str">
        <f>IF((E202/10)=ROUND(E202/10,0),"","ВВЕДИТЕ ЗНАЧЕН. КРАТНОЕ 10")</f>
        <v/>
      </c>
      <c r="P202" s="54" t="s">
        <v>719</v>
      </c>
      <c r="Q202" s="54"/>
      <c r="R202" s="112"/>
      <c r="S202" s="1"/>
    </row>
    <row r="203" spans="1:19" s="74" customFormat="1">
      <c r="A203" s="79">
        <v>188197</v>
      </c>
      <c r="B203" s="80" t="s">
        <v>629</v>
      </c>
      <c r="C203" s="84">
        <v>10</v>
      </c>
      <c r="D203" s="88">
        <f>VLOOKUP(A203,ПрайсЛист!$A$8:$D$680,4,0)</f>
        <v>530.00400000000002</v>
      </c>
      <c r="E203" s="137"/>
      <c r="F203" s="89">
        <f t="shared" si="11"/>
        <v>0</v>
      </c>
      <c r="G203" s="89" t="str">
        <f t="shared" si="10"/>
        <v/>
      </c>
      <c r="H203" s="123" t="s">
        <v>649</v>
      </c>
      <c r="I203" s="89"/>
      <c r="J203" s="52" t="s">
        <v>532</v>
      </c>
      <c r="K203" s="51"/>
      <c r="L203" s="105">
        <v>53118</v>
      </c>
      <c r="M203" s="105">
        <v>188197</v>
      </c>
      <c r="N203" s="107" t="s">
        <v>615</v>
      </c>
      <c r="O203" s="72"/>
      <c r="P203" s="54" t="s">
        <v>611</v>
      </c>
      <c r="Q203" s="73"/>
      <c r="R203" s="112"/>
      <c r="S203" s="1"/>
    </row>
    <row r="204" spans="1:19">
      <c r="A204" s="79">
        <v>188196</v>
      </c>
      <c r="B204" s="80" t="s">
        <v>630</v>
      </c>
      <c r="C204" s="84">
        <v>10</v>
      </c>
      <c r="D204" s="88">
        <f>VLOOKUP(A204,ПрайсЛист!$A$8:$D$680,4,0)</f>
        <v>530.00400000000002</v>
      </c>
      <c r="E204" s="137"/>
      <c r="F204" s="89">
        <f t="shared" si="11"/>
        <v>0</v>
      </c>
      <c r="G204" s="89" t="str">
        <f t="shared" si="10"/>
        <v/>
      </c>
      <c r="H204" s="123" t="s">
        <v>649</v>
      </c>
      <c r="I204" s="89"/>
      <c r="J204" s="52" t="s">
        <v>532</v>
      </c>
      <c r="K204" s="51"/>
      <c r="L204" s="105">
        <v>53119</v>
      </c>
      <c r="M204" s="105">
        <v>188196</v>
      </c>
      <c r="N204" s="107" t="s">
        <v>615</v>
      </c>
      <c r="O204" s="47"/>
      <c r="P204" s="54" t="s">
        <v>611</v>
      </c>
      <c r="Q204" s="54"/>
      <c r="R204" s="112"/>
    </row>
    <row r="205" spans="1:19" s="74" customFormat="1">
      <c r="A205" s="79">
        <v>188194</v>
      </c>
      <c r="B205" s="80" t="s">
        <v>631</v>
      </c>
      <c r="C205" s="84">
        <v>10</v>
      </c>
      <c r="D205" s="88">
        <f>VLOOKUP(A205,ПрайсЛист!$A$8:$D$680,4,0)</f>
        <v>530.00400000000002</v>
      </c>
      <c r="E205" s="137"/>
      <c r="F205" s="89">
        <f t="shared" si="11"/>
        <v>0</v>
      </c>
      <c r="G205" s="89" t="str">
        <f t="shared" si="10"/>
        <v/>
      </c>
      <c r="H205" s="123" t="s">
        <v>649</v>
      </c>
      <c r="I205" s="89"/>
      <c r="J205" s="52" t="s">
        <v>532</v>
      </c>
      <c r="K205" s="51"/>
      <c r="L205" s="105">
        <v>53120</v>
      </c>
      <c r="M205" s="105">
        <v>188194</v>
      </c>
      <c r="N205" s="107" t="s">
        <v>615</v>
      </c>
      <c r="O205" s="72"/>
      <c r="P205" s="54" t="s">
        <v>611</v>
      </c>
      <c r="Q205" s="73"/>
      <c r="R205" s="112"/>
      <c r="S205" s="1"/>
    </row>
    <row r="206" spans="1:19">
      <c r="A206" s="20">
        <v>45280</v>
      </c>
      <c r="B206" s="61" t="s">
        <v>344</v>
      </c>
      <c r="C206" s="10">
        <v>10</v>
      </c>
      <c r="D206" s="11">
        <f>VLOOKUP(A206,ПрайсЛист!$A$8:$D$680,4,0)</f>
        <v>530.00400000000002</v>
      </c>
      <c r="E206" s="24"/>
      <c r="F206" s="12">
        <f t="shared" si="11"/>
        <v>0</v>
      </c>
      <c r="G206" s="12" t="str">
        <f t="shared" si="10"/>
        <v/>
      </c>
      <c r="H206" s="123" t="s">
        <v>649</v>
      </c>
      <c r="I206" s="12"/>
      <c r="J206" s="51"/>
      <c r="K206" s="124" t="s">
        <v>531</v>
      </c>
      <c r="L206" s="105" t="s">
        <v>611</v>
      </c>
      <c r="M206" s="105"/>
      <c r="N206" s="53"/>
      <c r="O206" s="47"/>
      <c r="P206" s="54" t="s">
        <v>611</v>
      </c>
      <c r="Q206" s="54"/>
      <c r="R206" s="112"/>
    </row>
    <row r="207" spans="1:19">
      <c r="A207" s="79">
        <v>188543</v>
      </c>
      <c r="B207" s="81" t="s">
        <v>689</v>
      </c>
      <c r="C207" s="84">
        <v>10</v>
      </c>
      <c r="D207" s="88">
        <f>VLOOKUP(A207,ПрайсЛист!$A$8:$D$680,4,0)</f>
        <v>1176.9960000000001</v>
      </c>
      <c r="E207" s="137"/>
      <c r="F207" s="89">
        <f t="shared" si="11"/>
        <v>0</v>
      </c>
      <c r="G207" s="89" t="str">
        <f t="shared" si="10"/>
        <v/>
      </c>
      <c r="H207" s="70"/>
      <c r="I207" s="89"/>
      <c r="J207" s="52" t="s">
        <v>532</v>
      </c>
      <c r="K207" s="51"/>
      <c r="L207" s="105">
        <v>53406</v>
      </c>
      <c r="M207" s="105">
        <v>188543</v>
      </c>
      <c r="N207" s="107" t="s">
        <v>615</v>
      </c>
      <c r="O207" s="47"/>
      <c r="P207" s="54" t="s">
        <v>611</v>
      </c>
      <c r="Q207" s="54" t="s">
        <v>534</v>
      </c>
      <c r="R207" s="112"/>
    </row>
    <row r="208" spans="1:19">
      <c r="A208" s="20">
        <v>53122</v>
      </c>
      <c r="B208" s="61" t="s">
        <v>69</v>
      </c>
      <c r="C208" s="10">
        <v>10</v>
      </c>
      <c r="D208" s="11">
        <f>VLOOKUP(A208,ПрайсЛист!$A$8:$D$680,4,0)</f>
        <v>529.94399999999996</v>
      </c>
      <c r="E208" s="24"/>
      <c r="F208" s="12">
        <f t="shared" si="11"/>
        <v>0</v>
      </c>
      <c r="G208" s="12" t="str">
        <f t="shared" si="10"/>
        <v/>
      </c>
      <c r="H208" s="12"/>
      <c r="I208" s="12"/>
      <c r="J208" s="51"/>
      <c r="K208" s="51"/>
      <c r="L208" s="105" t="s">
        <v>611</v>
      </c>
      <c r="M208" s="105"/>
      <c r="N208" s="51"/>
      <c r="O208" s="47"/>
      <c r="P208" s="54" t="s">
        <v>719</v>
      </c>
      <c r="Q208" s="54"/>
      <c r="R208" s="112"/>
    </row>
    <row r="209" spans="1:18">
      <c r="A209" s="20">
        <v>53123</v>
      </c>
      <c r="B209" s="61" t="s">
        <v>70</v>
      </c>
      <c r="C209" s="10">
        <v>10</v>
      </c>
      <c r="D209" s="11">
        <f>VLOOKUP(A209,ПрайсЛист!$A$8:$D$680,4,0)</f>
        <v>529.94399999999996</v>
      </c>
      <c r="E209" s="24"/>
      <c r="F209" s="12">
        <f t="shared" si="11"/>
        <v>0</v>
      </c>
      <c r="G209" s="12" t="str">
        <f t="shared" si="10"/>
        <v/>
      </c>
      <c r="H209" s="12"/>
      <c r="I209" s="12"/>
      <c r="J209" s="51"/>
      <c r="K209" s="51"/>
      <c r="L209" s="105" t="s">
        <v>611</v>
      </c>
      <c r="M209" s="105"/>
      <c r="N209" s="51"/>
      <c r="O209" s="47"/>
      <c r="P209" s="54" t="s">
        <v>611</v>
      </c>
      <c r="Q209" s="54"/>
      <c r="R209" s="112"/>
    </row>
    <row r="210" spans="1:18">
      <c r="A210" s="20">
        <v>53124</v>
      </c>
      <c r="B210" s="61" t="s">
        <v>473</v>
      </c>
      <c r="C210" s="10">
        <v>10</v>
      </c>
      <c r="D210" s="11">
        <f>VLOOKUP(A210,ПрайсЛист!$A$8:$D$680,4,0)</f>
        <v>529.94399999999996</v>
      </c>
      <c r="E210" s="24"/>
      <c r="F210" s="12">
        <f t="shared" si="11"/>
        <v>0</v>
      </c>
      <c r="G210" s="12" t="str">
        <f t="shared" si="10"/>
        <v/>
      </c>
      <c r="H210" s="12"/>
      <c r="I210" s="12"/>
      <c r="J210" s="51"/>
      <c r="K210" s="51"/>
      <c r="L210" s="105" t="s">
        <v>611</v>
      </c>
      <c r="M210" s="105"/>
      <c r="N210" s="51"/>
      <c r="O210" s="47"/>
      <c r="P210" s="54" t="s">
        <v>611</v>
      </c>
      <c r="Q210" s="54"/>
      <c r="R210" s="112"/>
    </row>
    <row r="211" spans="1:18">
      <c r="A211" s="20">
        <v>53125</v>
      </c>
      <c r="B211" s="61" t="s">
        <v>71</v>
      </c>
      <c r="C211" s="10">
        <v>10</v>
      </c>
      <c r="D211" s="11">
        <f>VLOOKUP(A211,ПрайсЛист!$A$8:$D$680,4,0)</f>
        <v>529.94399999999996</v>
      </c>
      <c r="E211" s="24"/>
      <c r="F211" s="12">
        <f t="shared" si="11"/>
        <v>0</v>
      </c>
      <c r="G211" s="12" t="str">
        <f t="shared" si="10"/>
        <v/>
      </c>
      <c r="H211" s="12"/>
      <c r="I211" s="12"/>
      <c r="J211" s="51"/>
      <c r="K211" s="51"/>
      <c r="L211" s="105" t="s">
        <v>611</v>
      </c>
      <c r="M211" s="105"/>
      <c r="N211" s="51"/>
      <c r="O211" s="47"/>
      <c r="P211" s="54" t="s">
        <v>611</v>
      </c>
      <c r="Q211" s="54"/>
      <c r="R211" s="112"/>
    </row>
    <row r="212" spans="1:18">
      <c r="A212" s="20">
        <v>45275</v>
      </c>
      <c r="B212" s="61" t="s">
        <v>345</v>
      </c>
      <c r="C212" s="10">
        <v>10</v>
      </c>
      <c r="D212" s="11">
        <f>VLOOKUP(A212,ПрайсЛист!$A$8:$D$680,4,0)</f>
        <v>529.94399999999996</v>
      </c>
      <c r="E212" s="24"/>
      <c r="F212" s="12">
        <f t="shared" ref="F212:F238" si="12">E212*D212-(D212*E212*$J$3)</f>
        <v>0</v>
      </c>
      <c r="G212" s="12" t="str">
        <f t="shared" si="10"/>
        <v/>
      </c>
      <c r="H212" s="12"/>
      <c r="I212" s="12"/>
      <c r="J212" s="51"/>
      <c r="K212" s="124" t="s">
        <v>531</v>
      </c>
      <c r="L212" s="105" t="s">
        <v>611</v>
      </c>
      <c r="M212" s="105"/>
      <c r="N212" s="53"/>
      <c r="O212" s="47"/>
      <c r="P212" s="54" t="s">
        <v>611</v>
      </c>
      <c r="Q212" s="54"/>
      <c r="R212" s="112"/>
    </row>
    <row r="213" spans="1:18">
      <c r="A213" s="20">
        <v>53407</v>
      </c>
      <c r="B213" s="61" t="s">
        <v>474</v>
      </c>
      <c r="C213" s="10">
        <v>10</v>
      </c>
      <c r="D213" s="69">
        <f>VLOOKUP(A213,ПрайсЛист!$A$8:$D$680,4,0)</f>
        <v>1176.9960000000001</v>
      </c>
      <c r="E213" s="24"/>
      <c r="F213" s="70">
        <f t="shared" si="12"/>
        <v>0</v>
      </c>
      <c r="G213" s="70" t="str">
        <f t="shared" si="10"/>
        <v/>
      </c>
      <c r="H213" s="70"/>
      <c r="I213" s="70"/>
      <c r="J213" s="111"/>
      <c r="K213" s="51"/>
      <c r="L213" s="105" t="s">
        <v>611</v>
      </c>
      <c r="M213" s="105"/>
      <c r="N213" s="51"/>
      <c r="O213" s="47"/>
      <c r="P213" s="54" t="s">
        <v>611</v>
      </c>
      <c r="Q213" s="54" t="s">
        <v>534</v>
      </c>
      <c r="R213" s="112"/>
    </row>
    <row r="214" spans="1:18">
      <c r="A214" s="20">
        <v>53063</v>
      </c>
      <c r="B214" s="61" t="s">
        <v>475</v>
      </c>
      <c r="C214" s="10">
        <v>10</v>
      </c>
      <c r="D214" s="11">
        <f>VLOOKUP(A214,ПрайсЛист!$A:$G,7,0)</f>
        <v>486.20400000000001</v>
      </c>
      <c r="E214" s="24"/>
      <c r="F214" s="12">
        <f t="shared" si="12"/>
        <v>0</v>
      </c>
      <c r="G214" s="12" t="str">
        <f t="shared" si="10"/>
        <v/>
      </c>
      <c r="H214" s="123" t="s">
        <v>649</v>
      </c>
      <c r="I214" s="12"/>
      <c r="J214" s="51"/>
      <c r="K214" s="51"/>
      <c r="L214" s="105" t="s">
        <v>611</v>
      </c>
      <c r="M214" s="105"/>
      <c r="N214" s="51"/>
      <c r="O214" s="49" t="str">
        <f>IF((E214/10)=ROUND(E214/10,0),"","ВВЕДИТЕ ЗНАЧЕН. КРАТНОЕ 10")</f>
        <v/>
      </c>
      <c r="P214" s="54" t="s">
        <v>719</v>
      </c>
      <c r="Q214" s="54"/>
      <c r="R214" s="112"/>
    </row>
    <row r="215" spans="1:18">
      <c r="A215" s="20">
        <v>53305</v>
      </c>
      <c r="B215" s="61" t="s">
        <v>60</v>
      </c>
      <c r="C215" s="10">
        <v>10</v>
      </c>
      <c r="D215" s="11">
        <f>VLOOKUP(A215,ПрайсЛист!$A:$G,7,0)</f>
        <v>486.20400000000001</v>
      </c>
      <c r="E215" s="24"/>
      <c r="F215" s="12">
        <f t="shared" si="12"/>
        <v>0</v>
      </c>
      <c r="G215" s="12" t="str">
        <f t="shared" si="10"/>
        <v/>
      </c>
      <c r="H215" s="123" t="s">
        <v>649</v>
      </c>
      <c r="I215" s="12"/>
      <c r="J215" s="51"/>
      <c r="K215" s="51"/>
      <c r="L215" s="105" t="s">
        <v>611</v>
      </c>
      <c r="M215" s="105"/>
      <c r="N215" s="51"/>
      <c r="O215" s="47"/>
      <c r="P215" s="54" t="s">
        <v>611</v>
      </c>
      <c r="Q215" s="54"/>
      <c r="R215" s="112"/>
    </row>
    <row r="216" spans="1:18">
      <c r="A216" s="20">
        <v>53306</v>
      </c>
      <c r="B216" s="61" t="s">
        <v>61</v>
      </c>
      <c r="C216" s="10">
        <v>10</v>
      </c>
      <c r="D216" s="11">
        <f>VLOOKUP(A216,ПрайсЛист!$A:$G,7,0)</f>
        <v>486.20400000000001</v>
      </c>
      <c r="E216" s="24"/>
      <c r="F216" s="12">
        <f t="shared" si="12"/>
        <v>0</v>
      </c>
      <c r="G216" s="12" t="str">
        <f t="shared" si="10"/>
        <v/>
      </c>
      <c r="H216" s="123" t="s">
        <v>649</v>
      </c>
      <c r="I216" s="12"/>
      <c r="J216" s="51"/>
      <c r="K216" s="51"/>
      <c r="L216" s="105" t="s">
        <v>611</v>
      </c>
      <c r="M216" s="105"/>
      <c r="N216" s="51"/>
      <c r="O216" s="47"/>
      <c r="P216" s="54" t="s">
        <v>611</v>
      </c>
      <c r="Q216" s="54"/>
      <c r="R216" s="112"/>
    </row>
    <row r="217" spans="1:18">
      <c r="A217" s="20">
        <v>53307</v>
      </c>
      <c r="B217" s="61" t="s">
        <v>167</v>
      </c>
      <c r="C217" s="10">
        <v>10</v>
      </c>
      <c r="D217" s="11">
        <f>VLOOKUP(A217,ПрайсЛист!$A:$G,7,0)</f>
        <v>486.20400000000001</v>
      </c>
      <c r="E217" s="24"/>
      <c r="F217" s="12">
        <f t="shared" si="12"/>
        <v>0</v>
      </c>
      <c r="G217" s="12" t="str">
        <f t="shared" si="10"/>
        <v/>
      </c>
      <c r="H217" s="123" t="s">
        <v>649</v>
      </c>
      <c r="I217" s="12"/>
      <c r="J217" s="51"/>
      <c r="K217" s="51"/>
      <c r="L217" s="105" t="s">
        <v>611</v>
      </c>
      <c r="M217" s="105"/>
      <c r="N217" s="51"/>
      <c r="O217" s="47"/>
      <c r="P217" s="54" t="s">
        <v>611</v>
      </c>
      <c r="Q217" s="54"/>
      <c r="R217" s="112"/>
    </row>
    <row r="218" spans="1:18">
      <c r="A218" s="20">
        <v>45270</v>
      </c>
      <c r="B218" s="61" t="s">
        <v>476</v>
      </c>
      <c r="C218" s="10">
        <v>10</v>
      </c>
      <c r="D218" s="11">
        <f>VLOOKUP(A218,ПрайсЛист!$A:$G,7,0)</f>
        <v>486.20400000000001</v>
      </c>
      <c r="E218" s="24"/>
      <c r="F218" s="12">
        <f t="shared" si="12"/>
        <v>0</v>
      </c>
      <c r="G218" s="12" t="str">
        <f t="shared" si="10"/>
        <v/>
      </c>
      <c r="H218" s="123" t="s">
        <v>649</v>
      </c>
      <c r="I218" s="12"/>
      <c r="J218" s="51"/>
      <c r="K218" s="124" t="s">
        <v>531</v>
      </c>
      <c r="L218" s="105" t="s">
        <v>611</v>
      </c>
      <c r="M218" s="105"/>
      <c r="N218" s="53"/>
      <c r="O218" s="47"/>
      <c r="P218" s="54" t="s">
        <v>611</v>
      </c>
      <c r="Q218" s="54"/>
      <c r="R218" s="112"/>
    </row>
    <row r="219" spans="1:18">
      <c r="A219" s="20">
        <v>53408</v>
      </c>
      <c r="B219" s="61" t="s">
        <v>477</v>
      </c>
      <c r="C219" s="10">
        <v>10</v>
      </c>
      <c r="D219" s="69">
        <f>VLOOKUP(A219,ПрайсЛист!$A$8:$D$680,4,0)</f>
        <v>984.39599999999996</v>
      </c>
      <c r="E219" s="24"/>
      <c r="F219" s="70">
        <f t="shared" si="12"/>
        <v>0</v>
      </c>
      <c r="G219" s="70" t="str">
        <f t="shared" si="10"/>
        <v/>
      </c>
      <c r="H219" s="70"/>
      <c r="I219" s="70"/>
      <c r="J219" s="111"/>
      <c r="K219" s="51"/>
      <c r="L219" s="105" t="s">
        <v>611</v>
      </c>
      <c r="M219" s="105"/>
      <c r="N219" s="51"/>
      <c r="O219" s="47"/>
      <c r="P219" s="54" t="s">
        <v>611</v>
      </c>
      <c r="Q219" s="54" t="s">
        <v>534</v>
      </c>
      <c r="R219" s="112"/>
    </row>
    <row r="220" spans="1:18">
      <c r="A220" s="82">
        <v>35034</v>
      </c>
      <c r="B220" s="83" t="s">
        <v>126</v>
      </c>
      <c r="C220" s="85">
        <v>10</v>
      </c>
      <c r="D220" s="91">
        <f>VLOOKUP(A220,ПрайсЛист!$A:$G,7,0)</f>
        <v>357.85199999999998</v>
      </c>
      <c r="E220" s="138"/>
      <c r="F220" s="92">
        <f t="shared" si="12"/>
        <v>0</v>
      </c>
      <c r="G220" s="92" t="str">
        <f t="shared" si="10"/>
        <v/>
      </c>
      <c r="H220" s="123" t="s">
        <v>649</v>
      </c>
      <c r="I220" s="92"/>
      <c r="J220" s="93" t="s">
        <v>595</v>
      </c>
      <c r="K220" s="51"/>
      <c r="L220" s="105" t="s">
        <v>611</v>
      </c>
      <c r="M220" s="105"/>
      <c r="N220" s="51"/>
      <c r="O220" s="47"/>
      <c r="P220" s="54" t="s">
        <v>611</v>
      </c>
      <c r="Q220" s="54"/>
      <c r="R220" s="112"/>
    </row>
    <row r="221" spans="1:18">
      <c r="A221" s="82">
        <v>35080</v>
      </c>
      <c r="B221" s="83" t="s">
        <v>127</v>
      </c>
      <c r="C221" s="85">
        <v>10</v>
      </c>
      <c r="D221" s="91">
        <f>VLOOKUP(A221,ПрайсЛист!$A:$G,7,0)</f>
        <v>357.85199999999998</v>
      </c>
      <c r="E221" s="138"/>
      <c r="F221" s="92">
        <f t="shared" si="12"/>
        <v>0</v>
      </c>
      <c r="G221" s="92" t="str">
        <f t="shared" si="10"/>
        <v/>
      </c>
      <c r="H221" s="123" t="s">
        <v>649</v>
      </c>
      <c r="I221" s="92"/>
      <c r="J221" s="93" t="s">
        <v>595</v>
      </c>
      <c r="K221" s="51"/>
      <c r="L221" s="105" t="s">
        <v>611</v>
      </c>
      <c r="M221" s="105"/>
      <c r="N221" s="51"/>
      <c r="O221" s="47"/>
      <c r="P221" s="54" t="s">
        <v>611</v>
      </c>
      <c r="Q221" s="54"/>
      <c r="R221" s="112"/>
    </row>
    <row r="222" spans="1:18">
      <c r="A222" s="82">
        <v>35086</v>
      </c>
      <c r="B222" s="83" t="s">
        <v>33</v>
      </c>
      <c r="C222" s="85">
        <v>10</v>
      </c>
      <c r="D222" s="91">
        <f>VLOOKUP(A222,ПрайсЛист!$A:$G,7,0)</f>
        <v>357.85199999999998</v>
      </c>
      <c r="E222" s="138"/>
      <c r="F222" s="92">
        <f t="shared" si="12"/>
        <v>0</v>
      </c>
      <c r="G222" s="92" t="str">
        <f t="shared" si="10"/>
        <v/>
      </c>
      <c r="H222" s="123" t="s">
        <v>649</v>
      </c>
      <c r="I222" s="92"/>
      <c r="J222" s="93" t="s">
        <v>595</v>
      </c>
      <c r="K222" s="51"/>
      <c r="L222" s="105" t="s">
        <v>611</v>
      </c>
      <c r="M222" s="105"/>
      <c r="N222" s="51"/>
      <c r="O222" s="47"/>
      <c r="P222" s="54" t="s">
        <v>611</v>
      </c>
      <c r="Q222" s="54"/>
      <c r="R222" s="112"/>
    </row>
    <row r="223" spans="1:18">
      <c r="A223" s="82">
        <v>45197</v>
      </c>
      <c r="B223" s="83" t="s">
        <v>17</v>
      </c>
      <c r="C223" s="85">
        <v>10</v>
      </c>
      <c r="D223" s="91">
        <f>VLOOKUP(A223,ПрайсЛист!$A:$G,7,0)</f>
        <v>357.85199999999998</v>
      </c>
      <c r="E223" s="138"/>
      <c r="F223" s="92">
        <f t="shared" si="12"/>
        <v>0</v>
      </c>
      <c r="G223" s="92" t="str">
        <f t="shared" si="10"/>
        <v/>
      </c>
      <c r="H223" s="123" t="s">
        <v>649</v>
      </c>
      <c r="I223" s="92"/>
      <c r="J223" s="93" t="s">
        <v>595</v>
      </c>
      <c r="K223" s="51"/>
      <c r="L223" s="105" t="s">
        <v>611</v>
      </c>
      <c r="M223" s="105"/>
      <c r="N223" s="51"/>
      <c r="O223" s="47"/>
      <c r="P223" s="54" t="s">
        <v>719</v>
      </c>
      <c r="Q223" s="54"/>
      <c r="R223" s="112"/>
    </row>
    <row r="224" spans="1:18">
      <c r="A224" s="20">
        <v>65747</v>
      </c>
      <c r="B224" s="61" t="s">
        <v>478</v>
      </c>
      <c r="C224" s="10">
        <v>50</v>
      </c>
      <c r="D224" s="11">
        <f>VLOOKUP(A224,ПрайсЛист!$A$8:$D$680,4,0)</f>
        <v>473.54399999999998</v>
      </c>
      <c r="E224" s="24"/>
      <c r="F224" s="12">
        <f t="shared" si="12"/>
        <v>0</v>
      </c>
      <c r="G224" s="12" t="str">
        <f t="shared" si="10"/>
        <v/>
      </c>
      <c r="H224" s="12"/>
      <c r="I224" s="12"/>
      <c r="J224" s="51"/>
      <c r="K224" s="51"/>
      <c r="L224" s="105" t="s">
        <v>611</v>
      </c>
      <c r="M224" s="105"/>
      <c r="N224" s="51"/>
      <c r="O224" s="47"/>
      <c r="P224" s="54" t="s">
        <v>611</v>
      </c>
      <c r="Q224" s="54"/>
      <c r="R224" s="112"/>
    </row>
    <row r="225" spans="1:18">
      <c r="A225" s="20">
        <v>65754</v>
      </c>
      <c r="B225" s="61" t="s">
        <v>517</v>
      </c>
      <c r="C225" s="10">
        <v>10</v>
      </c>
      <c r="D225" s="11">
        <f>VLOOKUP(A225,ПрайсЛист!$A$8:$D$680,4,0)</f>
        <v>201.96</v>
      </c>
      <c r="E225" s="24"/>
      <c r="F225" s="12">
        <f t="shared" si="12"/>
        <v>0</v>
      </c>
      <c r="G225" s="12" t="str">
        <f t="shared" si="10"/>
        <v/>
      </c>
      <c r="H225" s="12"/>
      <c r="I225" s="12"/>
      <c r="J225" s="51"/>
      <c r="K225" s="124" t="s">
        <v>531</v>
      </c>
      <c r="L225" s="105" t="s">
        <v>611</v>
      </c>
      <c r="M225" s="105"/>
      <c r="N225" s="53"/>
      <c r="O225" s="47"/>
      <c r="P225" s="54" t="s">
        <v>611</v>
      </c>
      <c r="Q225" s="54"/>
      <c r="R225" s="112"/>
    </row>
    <row r="226" spans="1:18">
      <c r="A226" s="20">
        <v>141436</v>
      </c>
      <c r="B226" s="61" t="s">
        <v>351</v>
      </c>
      <c r="C226" s="10">
        <v>10</v>
      </c>
      <c r="D226" s="11">
        <f>VLOOKUP(A226,ПрайсЛист!$A$8:$D$680,4,0)</f>
        <v>609.73199999999997</v>
      </c>
      <c r="E226" s="24"/>
      <c r="F226" s="12">
        <f t="shared" si="12"/>
        <v>0</v>
      </c>
      <c r="G226" s="12" t="str">
        <f t="shared" si="10"/>
        <v/>
      </c>
      <c r="H226" s="12"/>
      <c r="I226" s="12"/>
      <c r="J226" s="51"/>
      <c r="K226" s="124" t="s">
        <v>531</v>
      </c>
      <c r="L226" s="105" t="s">
        <v>611</v>
      </c>
      <c r="M226" s="105"/>
      <c r="N226" s="53"/>
      <c r="O226" s="47"/>
      <c r="P226" s="54" t="s">
        <v>611</v>
      </c>
      <c r="Q226" s="54"/>
      <c r="R226" s="112"/>
    </row>
    <row r="227" spans="1:18" ht="13.5" customHeight="1">
      <c r="A227" s="20">
        <v>53557</v>
      </c>
      <c r="B227" s="61" t="s">
        <v>233</v>
      </c>
      <c r="C227" s="10">
        <v>10</v>
      </c>
      <c r="D227" s="11">
        <f>VLOOKUP(A227,ПрайсЛист!$A$8:$D$680,4,0)</f>
        <v>411.26400000000001</v>
      </c>
      <c r="E227" s="24"/>
      <c r="F227" s="12">
        <f t="shared" si="12"/>
        <v>0</v>
      </c>
      <c r="G227" s="12" t="str">
        <f t="shared" si="10"/>
        <v/>
      </c>
      <c r="H227" s="12"/>
      <c r="I227" s="12"/>
      <c r="J227" s="51"/>
      <c r="K227" s="51" t="s">
        <v>530</v>
      </c>
      <c r="L227" s="105" t="s">
        <v>611</v>
      </c>
      <c r="M227" s="105"/>
      <c r="N227" s="51"/>
      <c r="O227" s="47"/>
      <c r="P227" s="54" t="s">
        <v>611</v>
      </c>
      <c r="Q227" s="54"/>
      <c r="R227" s="112"/>
    </row>
    <row r="228" spans="1:18" ht="13.5" customHeight="1">
      <c r="A228" s="20">
        <v>53559</v>
      </c>
      <c r="B228" s="61" t="s">
        <v>479</v>
      </c>
      <c r="C228" s="10">
        <v>10</v>
      </c>
      <c r="D228" s="11">
        <f>VLOOKUP(A228,ПрайсЛист!$A$8:$D$680,4,0)</f>
        <v>411.26400000000001</v>
      </c>
      <c r="E228" s="24"/>
      <c r="F228" s="12">
        <f t="shared" si="12"/>
        <v>0</v>
      </c>
      <c r="G228" s="12" t="str">
        <f t="shared" si="10"/>
        <v/>
      </c>
      <c r="H228" s="12"/>
      <c r="I228" s="12"/>
      <c r="J228" s="51"/>
      <c r="K228" s="51"/>
      <c r="L228" s="105" t="s">
        <v>611</v>
      </c>
      <c r="M228" s="105"/>
      <c r="N228" s="51"/>
      <c r="O228" s="47"/>
      <c r="P228" s="54" t="s">
        <v>611</v>
      </c>
      <c r="Q228" s="54"/>
      <c r="R228" s="112"/>
    </row>
    <row r="229" spans="1:18">
      <c r="A229" s="20">
        <v>53560</v>
      </c>
      <c r="B229" s="61" t="s">
        <v>234</v>
      </c>
      <c r="C229" s="10">
        <v>10</v>
      </c>
      <c r="D229" s="11">
        <f>VLOOKUP(A229,ПрайсЛист!$A$8:$D$680,4,0)</f>
        <v>411.26400000000001</v>
      </c>
      <c r="E229" s="24"/>
      <c r="F229" s="12">
        <f t="shared" si="12"/>
        <v>0</v>
      </c>
      <c r="G229" s="12" t="str">
        <f t="shared" si="10"/>
        <v/>
      </c>
      <c r="H229" s="12"/>
      <c r="I229" s="12"/>
      <c r="J229" s="51"/>
      <c r="K229" s="51" t="s">
        <v>530</v>
      </c>
      <c r="L229" s="105" t="s">
        <v>611</v>
      </c>
      <c r="M229" s="105"/>
      <c r="N229" s="51"/>
      <c r="O229" s="47"/>
      <c r="P229" s="54" t="s">
        <v>611</v>
      </c>
      <c r="Q229" s="54"/>
      <c r="R229" s="112"/>
    </row>
    <row r="230" spans="1:18">
      <c r="A230" s="20">
        <v>53564</v>
      </c>
      <c r="B230" s="61" t="s">
        <v>235</v>
      </c>
      <c r="C230" s="10">
        <v>10</v>
      </c>
      <c r="D230" s="11">
        <f>VLOOKUP(A230,ПрайсЛист!$A$8:$D$680,4,0)</f>
        <v>411.26400000000001</v>
      </c>
      <c r="E230" s="24"/>
      <c r="F230" s="12">
        <f t="shared" si="12"/>
        <v>0</v>
      </c>
      <c r="G230" s="12" t="str">
        <f t="shared" si="10"/>
        <v/>
      </c>
      <c r="H230" s="12"/>
      <c r="I230" s="12"/>
      <c r="J230" s="51"/>
      <c r="K230" s="51" t="s">
        <v>530</v>
      </c>
      <c r="L230" s="105" t="s">
        <v>611</v>
      </c>
      <c r="M230" s="105"/>
      <c r="N230" s="51"/>
      <c r="O230" s="47"/>
      <c r="P230" s="54" t="s">
        <v>611</v>
      </c>
      <c r="Q230" s="54"/>
      <c r="R230" s="112"/>
    </row>
    <row r="231" spans="1:18">
      <c r="A231" s="20">
        <v>53565</v>
      </c>
      <c r="B231" s="61" t="s">
        <v>236</v>
      </c>
      <c r="C231" s="10">
        <v>10</v>
      </c>
      <c r="D231" s="11">
        <f>VLOOKUP(A231,ПрайсЛист!$A$8:$D$680,4,0)</f>
        <v>411.26400000000001</v>
      </c>
      <c r="E231" s="24"/>
      <c r="F231" s="12">
        <f t="shared" si="12"/>
        <v>0</v>
      </c>
      <c r="G231" s="12" t="str">
        <f t="shared" si="10"/>
        <v/>
      </c>
      <c r="H231" s="12"/>
      <c r="I231" s="12"/>
      <c r="J231" s="51"/>
      <c r="K231" s="51" t="s">
        <v>530</v>
      </c>
      <c r="L231" s="105" t="s">
        <v>611</v>
      </c>
      <c r="M231" s="105"/>
      <c r="N231" s="51"/>
      <c r="O231" s="47"/>
      <c r="P231" s="54" t="s">
        <v>611</v>
      </c>
      <c r="Q231" s="54"/>
      <c r="R231" s="112"/>
    </row>
    <row r="232" spans="1:18">
      <c r="A232" s="20">
        <v>54186</v>
      </c>
      <c r="B232" s="61" t="s">
        <v>480</v>
      </c>
      <c r="C232" s="10">
        <v>10</v>
      </c>
      <c r="D232" s="11">
        <f>VLOOKUP(A232,ПрайсЛист!$A$8:$D$680,4,0)</f>
        <v>411.26400000000001</v>
      </c>
      <c r="E232" s="24"/>
      <c r="F232" s="12">
        <f t="shared" si="12"/>
        <v>0</v>
      </c>
      <c r="G232" s="12" t="str">
        <f t="shared" ref="G232:G290" si="13">IFERROR(F232/E232,"")</f>
        <v/>
      </c>
      <c r="H232" s="12"/>
      <c r="I232" s="12"/>
      <c r="J232" s="51"/>
      <c r="K232" s="51" t="s">
        <v>530</v>
      </c>
      <c r="L232" s="105" t="s">
        <v>611</v>
      </c>
      <c r="M232" s="105"/>
      <c r="N232" s="51"/>
      <c r="O232" s="47"/>
      <c r="P232" s="54" t="s">
        <v>611</v>
      </c>
      <c r="Q232" s="54"/>
      <c r="R232" s="112"/>
    </row>
    <row r="233" spans="1:18">
      <c r="A233" s="20">
        <v>54190</v>
      </c>
      <c r="B233" s="61" t="s">
        <v>481</v>
      </c>
      <c r="C233" s="10">
        <v>10</v>
      </c>
      <c r="D233" s="11">
        <f>VLOOKUP(A233,ПрайсЛист!$A$8:$D$680,4,0)</f>
        <v>411.26400000000001</v>
      </c>
      <c r="E233" s="24"/>
      <c r="F233" s="12">
        <f t="shared" si="12"/>
        <v>0</v>
      </c>
      <c r="G233" s="12" t="str">
        <f t="shared" si="13"/>
        <v/>
      </c>
      <c r="H233" s="12"/>
      <c r="I233" s="12"/>
      <c r="J233" s="51"/>
      <c r="K233" s="51"/>
      <c r="L233" s="105" t="s">
        <v>611</v>
      </c>
      <c r="M233" s="105"/>
      <c r="N233" s="51"/>
      <c r="O233" s="47"/>
      <c r="P233" s="54" t="s">
        <v>611</v>
      </c>
      <c r="Q233" s="54"/>
      <c r="R233" s="112"/>
    </row>
    <row r="234" spans="1:18">
      <c r="A234" s="20">
        <v>54194</v>
      </c>
      <c r="B234" s="61" t="s">
        <v>482</v>
      </c>
      <c r="C234" s="10">
        <v>10</v>
      </c>
      <c r="D234" s="11">
        <f>VLOOKUP(A234,ПрайсЛист!$A$8:$D$680,4,0)</f>
        <v>411.26400000000001</v>
      </c>
      <c r="E234" s="24"/>
      <c r="F234" s="12">
        <f t="shared" si="12"/>
        <v>0</v>
      </c>
      <c r="G234" s="12" t="str">
        <f t="shared" si="13"/>
        <v/>
      </c>
      <c r="H234" s="12"/>
      <c r="I234" s="12"/>
      <c r="J234" s="51"/>
      <c r="K234" s="51"/>
      <c r="L234" s="105" t="s">
        <v>611</v>
      </c>
      <c r="M234" s="105"/>
      <c r="N234" s="51"/>
      <c r="O234" s="47"/>
      <c r="P234" s="54" t="s">
        <v>611</v>
      </c>
      <c r="Q234" s="54"/>
      <c r="R234" s="112"/>
    </row>
    <row r="235" spans="1:18">
      <c r="A235" s="20">
        <v>53577</v>
      </c>
      <c r="B235" s="61" t="s">
        <v>237</v>
      </c>
      <c r="C235" s="10">
        <v>10</v>
      </c>
      <c r="D235" s="11">
        <f>VLOOKUP(A235,ПрайсЛист!$A$8:$D$680,4,0)</f>
        <v>411.26400000000001</v>
      </c>
      <c r="E235" s="24"/>
      <c r="F235" s="12">
        <f t="shared" si="12"/>
        <v>0</v>
      </c>
      <c r="G235" s="12" t="str">
        <f t="shared" si="13"/>
        <v/>
      </c>
      <c r="H235" s="12"/>
      <c r="I235" s="12"/>
      <c r="J235" s="51"/>
      <c r="K235" s="51"/>
      <c r="L235" s="105" t="s">
        <v>611</v>
      </c>
      <c r="M235" s="105"/>
      <c r="N235" s="51"/>
      <c r="O235" s="49" t="str">
        <f>IF((E235/10)=ROUND(E235/10,0),"","ВВЕДИТЕ ЗНАЧЕН. КРАТНОЕ 10")</f>
        <v/>
      </c>
      <c r="P235" s="54" t="s">
        <v>611</v>
      </c>
      <c r="Q235" s="54" t="s">
        <v>534</v>
      </c>
      <c r="R235" s="112"/>
    </row>
    <row r="236" spans="1:18">
      <c r="A236" s="20">
        <v>55408</v>
      </c>
      <c r="B236" s="61" t="s">
        <v>285</v>
      </c>
      <c r="C236" s="10">
        <v>10</v>
      </c>
      <c r="D236" s="11">
        <f>VLOOKUP(A236,ПрайсЛист!$A$8:$D$680,4,0)</f>
        <v>411.26400000000001</v>
      </c>
      <c r="E236" s="24"/>
      <c r="F236" s="12">
        <f t="shared" si="12"/>
        <v>0</v>
      </c>
      <c r="G236" s="12" t="str">
        <f t="shared" si="13"/>
        <v/>
      </c>
      <c r="H236" s="12"/>
      <c r="I236" s="12"/>
      <c r="J236" s="51"/>
      <c r="K236" s="51" t="s">
        <v>530</v>
      </c>
      <c r="L236" s="105" t="s">
        <v>611</v>
      </c>
      <c r="M236" s="105"/>
      <c r="N236" s="51"/>
      <c r="O236" s="47"/>
      <c r="P236" s="54" t="s">
        <v>611</v>
      </c>
      <c r="Q236" s="54"/>
      <c r="R236" s="112"/>
    </row>
    <row r="237" spans="1:18">
      <c r="A237" s="20">
        <v>55409</v>
      </c>
      <c r="B237" s="61" t="s">
        <v>238</v>
      </c>
      <c r="C237" s="10">
        <v>10</v>
      </c>
      <c r="D237" s="11">
        <f>VLOOKUP(A237,ПрайсЛист!$A$8:$D$680,4,0)</f>
        <v>411.26400000000001</v>
      </c>
      <c r="E237" s="24"/>
      <c r="F237" s="12">
        <f t="shared" si="12"/>
        <v>0</v>
      </c>
      <c r="G237" s="12" t="str">
        <f t="shared" si="13"/>
        <v/>
      </c>
      <c r="H237" s="12"/>
      <c r="I237" s="12"/>
      <c r="J237" s="51"/>
      <c r="K237" s="51"/>
      <c r="L237" s="105" t="s">
        <v>611</v>
      </c>
      <c r="M237" s="105"/>
      <c r="N237" s="51"/>
      <c r="O237" s="47"/>
      <c r="P237" s="54" t="s">
        <v>611</v>
      </c>
      <c r="Q237" s="54"/>
      <c r="R237" s="112"/>
    </row>
    <row r="238" spans="1:18">
      <c r="A238" s="79">
        <v>1000784</v>
      </c>
      <c r="B238" s="80" t="s">
        <v>750</v>
      </c>
      <c r="C238" s="84">
        <v>1</v>
      </c>
      <c r="D238" s="88">
        <f>VLOOKUP(A238,ПрайсЛист!$A$8:$D$680,4,0)</f>
        <v>900</v>
      </c>
      <c r="E238" s="137"/>
      <c r="F238" s="89">
        <f t="shared" si="12"/>
        <v>0</v>
      </c>
      <c r="G238" s="89" t="str">
        <f t="shared" si="13"/>
        <v/>
      </c>
      <c r="H238" s="89"/>
      <c r="I238" s="89"/>
      <c r="J238" s="52" t="s">
        <v>532</v>
      </c>
      <c r="K238" s="51"/>
      <c r="L238" s="105"/>
      <c r="M238" s="105"/>
      <c r="N238" s="51"/>
      <c r="O238" s="47"/>
      <c r="P238" s="54"/>
      <c r="Q238" s="54"/>
      <c r="R238" s="112"/>
    </row>
    <row r="239" spans="1:18">
      <c r="A239" s="20"/>
      <c r="B239" s="63" t="s">
        <v>370</v>
      </c>
      <c r="C239" s="10" t="s">
        <v>611</v>
      </c>
      <c r="D239" s="11"/>
      <c r="E239" s="24"/>
      <c r="F239" s="12"/>
      <c r="G239" s="12" t="str">
        <f t="shared" si="13"/>
        <v/>
      </c>
      <c r="H239" s="12"/>
      <c r="I239" s="12"/>
      <c r="J239" s="51"/>
      <c r="K239" s="51"/>
      <c r="L239" s="105" t="s">
        <v>611</v>
      </c>
      <c r="M239" s="105"/>
      <c r="N239" s="51"/>
      <c r="O239" s="47"/>
      <c r="P239" s="54" t="s">
        <v>611</v>
      </c>
      <c r="Q239" s="54"/>
      <c r="R239" s="112"/>
    </row>
    <row r="240" spans="1:18">
      <c r="A240" s="20">
        <v>163188</v>
      </c>
      <c r="B240" s="61" t="s">
        <v>371</v>
      </c>
      <c r="C240" s="10">
        <v>10</v>
      </c>
      <c r="D240" s="11">
        <f>VLOOKUP(A240,ПрайсЛист!$A$8:$D$680,4,0)</f>
        <v>210</v>
      </c>
      <c r="E240" s="24"/>
      <c r="F240" s="48">
        <f t="shared" ref="F240:F255" si="14">E240*D240</f>
        <v>0</v>
      </c>
      <c r="G240" s="12" t="str">
        <f t="shared" si="13"/>
        <v/>
      </c>
      <c r="H240" s="123"/>
      <c r="I240" s="99" t="s">
        <v>608</v>
      </c>
      <c r="J240" s="51"/>
      <c r="K240" s="51"/>
      <c r="L240" s="105" t="s">
        <v>611</v>
      </c>
      <c r="M240" s="105"/>
      <c r="N240" s="51"/>
      <c r="O240" s="49" t="str">
        <f>IF((E240/10)=ROUND(E240/10,0),"","ВВЕДИТЕ ЗНАЧЕН. КРАТНОЕ 10")</f>
        <v/>
      </c>
      <c r="P240" s="54" t="s">
        <v>611</v>
      </c>
      <c r="Q240" s="54"/>
      <c r="R240" s="112"/>
    </row>
    <row r="241" spans="1:18">
      <c r="A241" s="20">
        <v>163189</v>
      </c>
      <c r="B241" s="61" t="s">
        <v>372</v>
      </c>
      <c r="C241" s="10">
        <v>10</v>
      </c>
      <c r="D241" s="11">
        <f>VLOOKUP(A241,ПрайсЛист!$A$8:$D$680,4,0)</f>
        <v>210</v>
      </c>
      <c r="E241" s="24"/>
      <c r="F241" s="48">
        <f t="shared" si="14"/>
        <v>0</v>
      </c>
      <c r="G241" s="12" t="str">
        <f t="shared" si="13"/>
        <v/>
      </c>
      <c r="H241" s="123"/>
      <c r="I241" s="99" t="s">
        <v>608</v>
      </c>
      <c r="J241" s="51"/>
      <c r="K241" s="51"/>
      <c r="L241" s="105" t="s">
        <v>611</v>
      </c>
      <c r="M241" s="105"/>
      <c r="N241" s="51"/>
      <c r="O241" s="49" t="str">
        <f>IF((E241/10)=ROUND(E241/10,0),"","ВВЕДИТЕ ЗНАЧЕН. КРАТНОЕ 10")</f>
        <v/>
      </c>
      <c r="P241" s="54" t="s">
        <v>611</v>
      </c>
      <c r="Q241" s="54"/>
      <c r="R241" s="112"/>
    </row>
    <row r="242" spans="1:18">
      <c r="A242" s="20">
        <v>163190</v>
      </c>
      <c r="B242" s="61" t="s">
        <v>373</v>
      </c>
      <c r="C242" s="10">
        <v>10</v>
      </c>
      <c r="D242" s="11">
        <f>VLOOKUP(A242,ПрайсЛист!$A$8:$D$680,4,0)</f>
        <v>210</v>
      </c>
      <c r="E242" s="24"/>
      <c r="F242" s="48">
        <f t="shared" si="14"/>
        <v>0</v>
      </c>
      <c r="G242" s="12" t="str">
        <f t="shared" si="13"/>
        <v/>
      </c>
      <c r="H242" s="123"/>
      <c r="I242" s="99" t="s">
        <v>608</v>
      </c>
      <c r="J242" s="51"/>
      <c r="K242" s="51"/>
      <c r="L242" s="105" t="s">
        <v>611</v>
      </c>
      <c r="M242" s="105"/>
      <c r="N242" s="51"/>
      <c r="O242" s="49" t="str">
        <f>IF((E242/10)=ROUND(E242/10,0),"","ВВЕДИТЕ ЗНАЧЕН. КРАТНОЕ 10")</f>
        <v/>
      </c>
      <c r="P242" s="54" t="s">
        <v>611</v>
      </c>
      <c r="Q242" s="54"/>
      <c r="R242" s="112"/>
    </row>
    <row r="243" spans="1:18" ht="12.75" customHeight="1">
      <c r="A243" s="20">
        <v>163187</v>
      </c>
      <c r="B243" s="61" t="s">
        <v>374</v>
      </c>
      <c r="C243" s="10">
        <v>10</v>
      </c>
      <c r="D243" s="11">
        <f>VLOOKUP(A243,ПрайсЛист!$A$8:$D$680,4,0)</f>
        <v>210</v>
      </c>
      <c r="E243" s="24"/>
      <c r="F243" s="48">
        <f t="shared" si="14"/>
        <v>0</v>
      </c>
      <c r="G243" s="12" t="str">
        <f t="shared" si="13"/>
        <v/>
      </c>
      <c r="H243" s="123"/>
      <c r="I243" s="99" t="s">
        <v>608</v>
      </c>
      <c r="J243" s="51"/>
      <c r="K243" s="51"/>
      <c r="L243" s="105" t="s">
        <v>611</v>
      </c>
      <c r="M243" s="105"/>
      <c r="N243" s="51"/>
      <c r="O243" s="49" t="str">
        <f>IF((E243/10)=ROUND(E243/10,0),"","ВВЕДИТЕ ЗНАЧЕН. КРАТНОЕ 10")</f>
        <v/>
      </c>
      <c r="P243" s="54" t="s">
        <v>611</v>
      </c>
      <c r="Q243" s="54"/>
      <c r="R243" s="112"/>
    </row>
    <row r="244" spans="1:18">
      <c r="A244" s="20">
        <v>163186</v>
      </c>
      <c r="B244" s="61" t="s">
        <v>375</v>
      </c>
      <c r="C244" s="10">
        <v>10</v>
      </c>
      <c r="D244" s="11">
        <f>VLOOKUP(A244,ПрайсЛист!$A$8:$D$680,4,0)</f>
        <v>210</v>
      </c>
      <c r="E244" s="24"/>
      <c r="F244" s="48">
        <f t="shared" si="14"/>
        <v>0</v>
      </c>
      <c r="G244" s="12" t="str">
        <f t="shared" si="13"/>
        <v/>
      </c>
      <c r="H244" s="123"/>
      <c r="I244" s="99" t="s">
        <v>608</v>
      </c>
      <c r="J244" s="51"/>
      <c r="K244" s="51"/>
      <c r="L244" s="105" t="s">
        <v>611</v>
      </c>
      <c r="M244" s="105"/>
      <c r="N244" s="51"/>
      <c r="O244" s="49" t="str">
        <f>IF((E244/10)=ROUND(E244/10,0),"","ВВЕДИТЕ ЗНАЧЕН. КРАТНОЕ 10")</f>
        <v/>
      </c>
      <c r="P244" s="54" t="s">
        <v>719</v>
      </c>
      <c r="Q244" s="54"/>
      <c r="R244" s="112"/>
    </row>
    <row r="245" spans="1:18">
      <c r="A245" s="20">
        <v>163183</v>
      </c>
      <c r="B245" s="34" t="s">
        <v>688</v>
      </c>
      <c r="C245" s="10">
        <v>10</v>
      </c>
      <c r="D245" s="11">
        <f>VLOOKUP(A245,ПрайсЛист!$A$8:$D$680,4,0)</f>
        <v>210</v>
      </c>
      <c r="E245" s="24"/>
      <c r="F245" s="48">
        <f t="shared" si="14"/>
        <v>0</v>
      </c>
      <c r="G245" s="12" t="str">
        <f t="shared" si="13"/>
        <v/>
      </c>
      <c r="H245" s="123"/>
      <c r="I245" s="99" t="s">
        <v>608</v>
      </c>
      <c r="J245" s="51"/>
      <c r="K245" s="51"/>
      <c r="L245" s="105" t="s">
        <v>611</v>
      </c>
      <c r="M245" s="105"/>
      <c r="N245" s="51"/>
      <c r="O245" s="49"/>
      <c r="P245" s="54" t="s">
        <v>611</v>
      </c>
      <c r="Q245" s="54"/>
      <c r="R245" s="112"/>
    </row>
    <row r="246" spans="1:18">
      <c r="A246" s="20">
        <v>163185</v>
      </c>
      <c r="B246" s="61" t="s">
        <v>423</v>
      </c>
      <c r="C246" s="10">
        <v>10</v>
      </c>
      <c r="D246" s="11">
        <f>VLOOKUP(A246,ПрайсЛист!$A$8:$D$680,4,0)</f>
        <v>210</v>
      </c>
      <c r="E246" s="24"/>
      <c r="F246" s="48">
        <f t="shared" si="14"/>
        <v>0</v>
      </c>
      <c r="G246" s="12" t="str">
        <f t="shared" si="13"/>
        <v/>
      </c>
      <c r="H246" s="123"/>
      <c r="I246" s="99" t="s">
        <v>608</v>
      </c>
      <c r="J246" s="51"/>
      <c r="K246" s="51"/>
      <c r="L246" s="105" t="s">
        <v>611</v>
      </c>
      <c r="M246" s="105"/>
      <c r="N246" s="51"/>
      <c r="O246" s="49"/>
      <c r="P246" s="54" t="s">
        <v>611</v>
      </c>
      <c r="Q246" s="54"/>
      <c r="R246" s="112"/>
    </row>
    <row r="247" spans="1:18">
      <c r="A247" s="20">
        <v>163182</v>
      </c>
      <c r="B247" s="61" t="s">
        <v>424</v>
      </c>
      <c r="C247" s="10">
        <v>10</v>
      </c>
      <c r="D247" s="11">
        <f>VLOOKUP(A247,ПрайсЛист!$A$8:$D$680,4,0)</f>
        <v>210</v>
      </c>
      <c r="E247" s="24"/>
      <c r="F247" s="48">
        <f t="shared" si="14"/>
        <v>0</v>
      </c>
      <c r="G247" s="12" t="str">
        <f t="shared" si="13"/>
        <v/>
      </c>
      <c r="H247" s="123"/>
      <c r="I247" s="99" t="s">
        <v>608</v>
      </c>
      <c r="J247" s="51"/>
      <c r="K247" s="51"/>
      <c r="L247" s="105" t="s">
        <v>611</v>
      </c>
      <c r="M247" s="105"/>
      <c r="N247" s="51"/>
      <c r="O247" s="49"/>
      <c r="P247" s="54" t="s">
        <v>611</v>
      </c>
      <c r="Q247" s="54"/>
      <c r="R247" s="112"/>
    </row>
    <row r="248" spans="1:18">
      <c r="A248" s="20">
        <v>163184</v>
      </c>
      <c r="B248" s="61" t="s">
        <v>425</v>
      </c>
      <c r="C248" s="10">
        <v>10</v>
      </c>
      <c r="D248" s="11">
        <f>VLOOKUP(A248,ПрайсЛист!$A$8:$D$680,4,0)</f>
        <v>210</v>
      </c>
      <c r="E248" s="24"/>
      <c r="F248" s="48">
        <f t="shared" si="14"/>
        <v>0</v>
      </c>
      <c r="G248" s="12" t="str">
        <f t="shared" si="13"/>
        <v/>
      </c>
      <c r="H248" s="123"/>
      <c r="I248" s="99" t="s">
        <v>608</v>
      </c>
      <c r="J248" s="51"/>
      <c r="K248" s="51"/>
      <c r="L248" s="105" t="s">
        <v>611</v>
      </c>
      <c r="M248" s="105"/>
      <c r="N248" s="51"/>
      <c r="O248" s="49"/>
      <c r="P248" s="54" t="s">
        <v>611</v>
      </c>
      <c r="Q248" s="54"/>
      <c r="R248" s="112"/>
    </row>
    <row r="249" spans="1:18">
      <c r="A249" s="79">
        <v>191408</v>
      </c>
      <c r="B249" s="80" t="s">
        <v>602</v>
      </c>
      <c r="C249" s="84">
        <v>10</v>
      </c>
      <c r="D249" s="88">
        <f>VLOOKUP(A249,ПрайсЛист!$A$8:$D$680,4,0)</f>
        <v>210</v>
      </c>
      <c r="E249" s="137"/>
      <c r="F249" s="95">
        <f t="shared" si="14"/>
        <v>0</v>
      </c>
      <c r="G249" s="89" t="str">
        <f>IFERROR(F249/E249,"")</f>
        <v/>
      </c>
      <c r="H249" s="126"/>
      <c r="I249" s="100" t="s">
        <v>608</v>
      </c>
      <c r="J249" s="52" t="s">
        <v>532</v>
      </c>
      <c r="K249" s="51"/>
      <c r="L249" s="105" t="s">
        <v>611</v>
      </c>
      <c r="M249" s="105"/>
      <c r="N249" s="51"/>
      <c r="O249" s="49" t="str">
        <f>IF((E249/10)=ROUND(E249/10,0),"","ВВЕДИТЕ ЗНАЧЕН. КРАТНОЕ 10")</f>
        <v/>
      </c>
      <c r="P249" s="54" t="s">
        <v>611</v>
      </c>
      <c r="Q249" s="54"/>
      <c r="R249" s="112"/>
    </row>
    <row r="250" spans="1:18">
      <c r="A250" s="79">
        <v>191409</v>
      </c>
      <c r="B250" s="80" t="s">
        <v>603</v>
      </c>
      <c r="C250" s="84">
        <v>10</v>
      </c>
      <c r="D250" s="88">
        <f>VLOOKUP(A250,ПрайсЛист!$A$8:$D$680,4,0)</f>
        <v>210</v>
      </c>
      <c r="E250" s="137"/>
      <c r="F250" s="95">
        <f t="shared" si="14"/>
        <v>0</v>
      </c>
      <c r="G250" s="89" t="str">
        <f>IFERROR(F250/E250,"")</f>
        <v/>
      </c>
      <c r="H250" s="126"/>
      <c r="I250" s="100" t="s">
        <v>608</v>
      </c>
      <c r="J250" s="52" t="s">
        <v>532</v>
      </c>
      <c r="K250" s="51"/>
      <c r="L250" s="105" t="s">
        <v>611</v>
      </c>
      <c r="M250" s="105"/>
      <c r="N250" s="51"/>
      <c r="O250" s="49"/>
      <c r="P250" s="54" t="s">
        <v>611</v>
      </c>
      <c r="Q250" s="54"/>
      <c r="R250" s="112"/>
    </row>
    <row r="251" spans="1:18">
      <c r="A251" s="79">
        <v>198961</v>
      </c>
      <c r="B251" s="81" t="s">
        <v>685</v>
      </c>
      <c r="C251" s="84">
        <v>10</v>
      </c>
      <c r="D251" s="88">
        <f>VLOOKUP(A251,ПрайсЛист!$A$8:$D$680,4,0)</f>
        <v>210</v>
      </c>
      <c r="E251" s="137"/>
      <c r="F251" s="95">
        <f t="shared" si="14"/>
        <v>0</v>
      </c>
      <c r="G251" s="89"/>
      <c r="H251" s="126"/>
      <c r="I251" s="100" t="s">
        <v>608</v>
      </c>
      <c r="J251" s="52" t="s">
        <v>532</v>
      </c>
      <c r="K251" s="51"/>
      <c r="L251" s="105"/>
      <c r="M251" s="105"/>
      <c r="N251" s="51"/>
      <c r="O251" s="49" t="str">
        <f>IF((E251/10)=ROUND(E251/10,0),"","ВВЕДИТЕ ЗНАЧЕН. КРАТНОЕ 10")</f>
        <v/>
      </c>
      <c r="P251" s="54" t="s">
        <v>611</v>
      </c>
      <c r="Q251" s="54"/>
      <c r="R251" s="112"/>
    </row>
    <row r="252" spans="1:18">
      <c r="A252" s="79">
        <v>198962</v>
      </c>
      <c r="B252" s="81" t="s">
        <v>686</v>
      </c>
      <c r="C252" s="84">
        <v>10</v>
      </c>
      <c r="D252" s="88">
        <f>VLOOKUP(A252,ПрайсЛист!$A$8:$D$680,4,0)</f>
        <v>210</v>
      </c>
      <c r="E252" s="137"/>
      <c r="F252" s="95">
        <f t="shared" si="14"/>
        <v>0</v>
      </c>
      <c r="G252" s="89"/>
      <c r="H252" s="126"/>
      <c r="I252" s="100" t="s">
        <v>608</v>
      </c>
      <c r="J252" s="52" t="s">
        <v>532</v>
      </c>
      <c r="K252" s="51"/>
      <c r="L252" s="105"/>
      <c r="M252" s="105"/>
      <c r="N252" s="51"/>
      <c r="O252" s="49"/>
      <c r="P252" s="54" t="s">
        <v>611</v>
      </c>
      <c r="Q252" s="54"/>
      <c r="R252" s="112"/>
    </row>
    <row r="253" spans="1:18">
      <c r="A253" s="20">
        <v>158907</v>
      </c>
      <c r="B253" s="61" t="s">
        <v>605</v>
      </c>
      <c r="C253" s="10">
        <v>10</v>
      </c>
      <c r="D253" s="11">
        <f>VLOOKUP(A253,ПрайсЛист!$A$8:$D$680,4,0)</f>
        <v>210</v>
      </c>
      <c r="E253" s="24"/>
      <c r="F253" s="128">
        <f t="shared" si="14"/>
        <v>0</v>
      </c>
      <c r="G253" s="70" t="str">
        <f t="shared" si="13"/>
        <v/>
      </c>
      <c r="H253" s="129"/>
      <c r="I253" s="130" t="s">
        <v>608</v>
      </c>
      <c r="J253" s="110"/>
      <c r="K253" s="51"/>
      <c r="L253" s="105" t="s">
        <v>611</v>
      </c>
      <c r="M253" s="105"/>
      <c r="N253" s="51"/>
      <c r="O253" s="49"/>
      <c r="P253" s="54" t="s">
        <v>611</v>
      </c>
      <c r="Q253" s="54"/>
      <c r="R253" s="112"/>
    </row>
    <row r="254" spans="1:18">
      <c r="A254" s="20">
        <v>158826</v>
      </c>
      <c r="B254" s="61" t="s">
        <v>606</v>
      </c>
      <c r="C254" s="10">
        <v>10</v>
      </c>
      <c r="D254" s="11">
        <f>VLOOKUP(A254,ПрайсЛист!$A$8:$D$680,4,0)</f>
        <v>210</v>
      </c>
      <c r="E254" s="24"/>
      <c r="F254" s="128">
        <f t="shared" si="14"/>
        <v>0</v>
      </c>
      <c r="G254" s="70" t="str">
        <f t="shared" si="13"/>
        <v/>
      </c>
      <c r="H254" s="129"/>
      <c r="I254" s="130" t="s">
        <v>608</v>
      </c>
      <c r="J254" s="110"/>
      <c r="K254" s="51"/>
      <c r="L254" s="105" t="s">
        <v>611</v>
      </c>
      <c r="M254" s="105"/>
      <c r="N254" s="51"/>
      <c r="O254" s="49"/>
      <c r="P254" s="54" t="s">
        <v>611</v>
      </c>
      <c r="Q254" s="54"/>
      <c r="R254" s="112"/>
    </row>
    <row r="255" spans="1:18">
      <c r="A255" s="20">
        <v>158824</v>
      </c>
      <c r="B255" s="61" t="s">
        <v>607</v>
      </c>
      <c r="C255" s="10">
        <v>10</v>
      </c>
      <c r="D255" s="11">
        <f>VLOOKUP(A255,ПрайсЛист!$A$8:$D$680,4,0)</f>
        <v>210</v>
      </c>
      <c r="E255" s="24"/>
      <c r="F255" s="128">
        <f t="shared" si="14"/>
        <v>0</v>
      </c>
      <c r="G255" s="70" t="str">
        <f t="shared" si="13"/>
        <v/>
      </c>
      <c r="H255" s="129"/>
      <c r="I255" s="130" t="s">
        <v>608</v>
      </c>
      <c r="J255" s="110"/>
      <c r="K255" s="51"/>
      <c r="L255" s="105" t="s">
        <v>611</v>
      </c>
      <c r="M255" s="105"/>
      <c r="N255" s="51"/>
      <c r="O255" s="49"/>
      <c r="P255" s="54" t="s">
        <v>611</v>
      </c>
      <c r="Q255" s="54"/>
      <c r="R255" s="112"/>
    </row>
    <row r="256" spans="1:18">
      <c r="A256" s="20"/>
      <c r="B256" s="63" t="s">
        <v>376</v>
      </c>
      <c r="C256" s="10" t="s">
        <v>611</v>
      </c>
      <c r="D256" s="11"/>
      <c r="E256" s="24"/>
      <c r="F256" s="12"/>
      <c r="G256" s="12" t="str">
        <f t="shared" si="13"/>
        <v/>
      </c>
      <c r="H256" s="12"/>
      <c r="I256" s="12"/>
      <c r="J256" s="51"/>
      <c r="K256" s="51"/>
      <c r="L256" s="105" t="s">
        <v>611</v>
      </c>
      <c r="M256" s="105"/>
      <c r="N256" s="51"/>
      <c r="O256" s="47"/>
      <c r="P256" s="54" t="s">
        <v>611</v>
      </c>
      <c r="Q256" s="54"/>
      <c r="R256" s="112"/>
    </row>
    <row r="257" spans="1:18">
      <c r="A257" s="20">
        <v>148738</v>
      </c>
      <c r="B257" s="61" t="s">
        <v>377</v>
      </c>
      <c r="C257" s="10">
        <v>10</v>
      </c>
      <c r="D257" s="11">
        <f>VLOOKUP(A257,ПрайсЛист!$A$8:$D$680,4,0)</f>
        <v>278.09999999999997</v>
      </c>
      <c r="E257" s="24"/>
      <c r="F257" s="12">
        <f t="shared" ref="F257:F270" si="15">E257*D257-(D257*E257*$J$3)</f>
        <v>0</v>
      </c>
      <c r="G257" s="12" t="str">
        <f t="shared" si="13"/>
        <v/>
      </c>
      <c r="H257" s="12"/>
      <c r="I257" s="12"/>
      <c r="J257" s="51"/>
      <c r="K257" s="51"/>
      <c r="L257" s="105" t="s">
        <v>611</v>
      </c>
      <c r="M257" s="105"/>
      <c r="N257" s="51"/>
      <c r="O257" s="47"/>
      <c r="P257" s="54" t="s">
        <v>611</v>
      </c>
      <c r="Q257" s="54"/>
      <c r="R257" s="112"/>
    </row>
    <row r="258" spans="1:18">
      <c r="A258" s="20">
        <v>148740</v>
      </c>
      <c r="B258" s="61" t="s">
        <v>378</v>
      </c>
      <c r="C258" s="10">
        <v>10</v>
      </c>
      <c r="D258" s="11">
        <f>VLOOKUP(A258,ПрайсЛист!$A$8:$D$680,4,0)</f>
        <v>278.09999999999997</v>
      </c>
      <c r="E258" s="24"/>
      <c r="F258" s="12">
        <f t="shared" si="15"/>
        <v>0</v>
      </c>
      <c r="G258" s="12" t="str">
        <f t="shared" si="13"/>
        <v/>
      </c>
      <c r="H258" s="12"/>
      <c r="I258" s="12"/>
      <c r="J258" s="51"/>
      <c r="K258" s="51"/>
      <c r="L258" s="105" t="s">
        <v>611</v>
      </c>
      <c r="M258" s="105"/>
      <c r="N258" s="51"/>
      <c r="O258" s="47"/>
      <c r="P258" s="54" t="s">
        <v>611</v>
      </c>
      <c r="Q258" s="54"/>
      <c r="R258" s="112"/>
    </row>
    <row r="259" spans="1:18">
      <c r="A259" s="20">
        <v>148848</v>
      </c>
      <c r="B259" s="61" t="s">
        <v>379</v>
      </c>
      <c r="C259" s="10">
        <v>10</v>
      </c>
      <c r="D259" s="11">
        <f>VLOOKUP(A259,ПрайсЛист!$A$8:$D$680,4,0)</f>
        <v>278.09999999999997</v>
      </c>
      <c r="E259" s="24"/>
      <c r="F259" s="12">
        <f t="shared" si="15"/>
        <v>0</v>
      </c>
      <c r="G259" s="12" t="str">
        <f t="shared" si="13"/>
        <v/>
      </c>
      <c r="H259" s="12"/>
      <c r="I259" s="12"/>
      <c r="J259" s="51"/>
      <c r="K259" s="51"/>
      <c r="L259" s="105" t="s">
        <v>611</v>
      </c>
      <c r="M259" s="105"/>
      <c r="N259" s="51"/>
      <c r="O259" s="47"/>
      <c r="P259" s="54" t="s">
        <v>611</v>
      </c>
      <c r="Q259" s="54"/>
      <c r="R259" s="112"/>
    </row>
    <row r="260" spans="1:18">
      <c r="A260" s="20">
        <v>148841</v>
      </c>
      <c r="B260" s="61" t="s">
        <v>380</v>
      </c>
      <c r="C260" s="10">
        <v>10</v>
      </c>
      <c r="D260" s="11">
        <f>VLOOKUP(A260,ПрайсЛист!$A$8:$D$680,4,0)</f>
        <v>278.09999999999997</v>
      </c>
      <c r="E260" s="24"/>
      <c r="F260" s="12">
        <f t="shared" si="15"/>
        <v>0</v>
      </c>
      <c r="G260" s="12" t="str">
        <f t="shared" si="13"/>
        <v/>
      </c>
      <c r="H260" s="12"/>
      <c r="I260" s="12"/>
      <c r="J260" s="51"/>
      <c r="K260" s="51"/>
      <c r="L260" s="105" t="s">
        <v>611</v>
      </c>
      <c r="M260" s="105"/>
      <c r="N260" s="51"/>
      <c r="O260" s="47"/>
      <c r="P260" s="54" t="s">
        <v>611</v>
      </c>
      <c r="Q260" s="54"/>
      <c r="R260" s="112"/>
    </row>
    <row r="261" spans="1:18">
      <c r="A261" s="20">
        <v>148736</v>
      </c>
      <c r="B261" s="61" t="s">
        <v>381</v>
      </c>
      <c r="C261" s="10">
        <v>10</v>
      </c>
      <c r="D261" s="11">
        <f>VLOOKUP(A261,ПрайсЛист!$A$8:$D$680,4,0)</f>
        <v>278.09999999999997</v>
      </c>
      <c r="E261" s="24"/>
      <c r="F261" s="12">
        <f t="shared" si="15"/>
        <v>0</v>
      </c>
      <c r="G261" s="12" t="str">
        <f t="shared" si="13"/>
        <v/>
      </c>
      <c r="H261" s="12"/>
      <c r="I261" s="12"/>
      <c r="J261" s="51"/>
      <c r="K261" s="51"/>
      <c r="L261" s="105" t="s">
        <v>611</v>
      </c>
      <c r="M261" s="105"/>
      <c r="N261" s="51"/>
      <c r="O261" s="47"/>
      <c r="P261" s="54" t="s">
        <v>611</v>
      </c>
      <c r="Q261" s="54"/>
      <c r="R261" s="112"/>
    </row>
    <row r="262" spans="1:18">
      <c r="A262" s="20">
        <v>148734</v>
      </c>
      <c r="B262" s="61" t="s">
        <v>382</v>
      </c>
      <c r="C262" s="10">
        <v>10</v>
      </c>
      <c r="D262" s="11">
        <f>VLOOKUP(A262,ПрайсЛист!$A$8:$D$680,4,0)</f>
        <v>278.09999999999997</v>
      </c>
      <c r="E262" s="24"/>
      <c r="F262" s="12">
        <f t="shared" si="15"/>
        <v>0</v>
      </c>
      <c r="G262" s="12" t="str">
        <f t="shared" si="13"/>
        <v/>
      </c>
      <c r="H262" s="12"/>
      <c r="I262" s="12"/>
      <c r="J262" s="51"/>
      <c r="K262" s="51"/>
      <c r="L262" s="105" t="s">
        <v>611</v>
      </c>
      <c r="M262" s="105"/>
      <c r="N262" s="51"/>
      <c r="O262" s="47"/>
      <c r="P262" s="54" t="s">
        <v>611</v>
      </c>
      <c r="Q262" s="54"/>
      <c r="R262" s="112"/>
    </row>
    <row r="263" spans="1:18">
      <c r="A263" s="20">
        <v>148998</v>
      </c>
      <c r="B263" s="61" t="s">
        <v>383</v>
      </c>
      <c r="C263" s="10">
        <v>10</v>
      </c>
      <c r="D263" s="11">
        <f>VLOOKUP(A263,ПрайсЛист!$A$8:$D$680,4,0)</f>
        <v>357.56400000000002</v>
      </c>
      <c r="E263" s="24"/>
      <c r="F263" s="12">
        <f t="shared" si="15"/>
        <v>0</v>
      </c>
      <c r="G263" s="12" t="str">
        <f t="shared" si="13"/>
        <v/>
      </c>
      <c r="H263" s="12"/>
      <c r="I263" s="12"/>
      <c r="J263" s="51"/>
      <c r="K263" s="51"/>
      <c r="L263" s="105" t="s">
        <v>611</v>
      </c>
      <c r="M263" s="105"/>
      <c r="N263" s="51"/>
      <c r="O263" s="47"/>
      <c r="P263" s="54" t="s">
        <v>611</v>
      </c>
      <c r="Q263" s="54"/>
      <c r="R263" s="112"/>
    </row>
    <row r="264" spans="1:18">
      <c r="A264" s="20">
        <v>149169</v>
      </c>
      <c r="B264" s="61" t="s">
        <v>384</v>
      </c>
      <c r="C264" s="10">
        <v>10</v>
      </c>
      <c r="D264" s="11">
        <f>VLOOKUP(A264,ПрайсЛист!$A$8:$D$680,4,0)</f>
        <v>357.56400000000002</v>
      </c>
      <c r="E264" s="24"/>
      <c r="F264" s="12">
        <f t="shared" si="15"/>
        <v>0</v>
      </c>
      <c r="G264" s="12" t="str">
        <f t="shared" si="13"/>
        <v/>
      </c>
      <c r="H264" s="12"/>
      <c r="I264" s="12"/>
      <c r="J264" s="51"/>
      <c r="K264" s="51"/>
      <c r="L264" s="105" t="s">
        <v>611</v>
      </c>
      <c r="M264" s="105"/>
      <c r="N264" s="51"/>
      <c r="O264" s="47"/>
      <c r="P264" s="54" t="s">
        <v>611</v>
      </c>
      <c r="Q264" s="54"/>
      <c r="R264" s="112"/>
    </row>
    <row r="265" spans="1:18">
      <c r="A265" s="20">
        <v>149205</v>
      </c>
      <c r="B265" s="61" t="s">
        <v>385</v>
      </c>
      <c r="C265" s="10">
        <v>10</v>
      </c>
      <c r="D265" s="11">
        <f>VLOOKUP(A265,ПрайсЛист!$A$8:$D$680,4,0)</f>
        <v>357.56400000000002</v>
      </c>
      <c r="E265" s="24"/>
      <c r="F265" s="12">
        <f t="shared" si="15"/>
        <v>0</v>
      </c>
      <c r="G265" s="12" t="str">
        <f t="shared" si="13"/>
        <v/>
      </c>
      <c r="H265" s="12"/>
      <c r="I265" s="12"/>
      <c r="J265" s="51"/>
      <c r="K265" s="51"/>
      <c r="L265" s="105" t="s">
        <v>611</v>
      </c>
      <c r="M265" s="105"/>
      <c r="N265" s="51"/>
      <c r="O265" s="47"/>
      <c r="P265" s="54" t="s">
        <v>611</v>
      </c>
      <c r="Q265" s="54"/>
      <c r="R265" s="112"/>
    </row>
    <row r="266" spans="1:18">
      <c r="A266" s="20">
        <v>149201</v>
      </c>
      <c r="B266" s="61" t="s">
        <v>386</v>
      </c>
      <c r="C266" s="10">
        <v>10</v>
      </c>
      <c r="D266" s="11">
        <f>VLOOKUP(A266,ПрайсЛист!$A$8:$D$680,4,0)</f>
        <v>357.56400000000002</v>
      </c>
      <c r="E266" s="24"/>
      <c r="F266" s="12">
        <f t="shared" si="15"/>
        <v>0</v>
      </c>
      <c r="G266" s="12" t="str">
        <f t="shared" si="13"/>
        <v/>
      </c>
      <c r="H266" s="12"/>
      <c r="I266" s="12"/>
      <c r="J266" s="51"/>
      <c r="K266" s="51"/>
      <c r="L266" s="105" t="s">
        <v>611</v>
      </c>
      <c r="M266" s="105"/>
      <c r="N266" s="51"/>
      <c r="O266" s="47"/>
      <c r="P266" s="54" t="s">
        <v>611</v>
      </c>
      <c r="Q266" s="54"/>
      <c r="R266" s="112"/>
    </row>
    <row r="267" spans="1:18">
      <c r="A267" s="20">
        <v>148921</v>
      </c>
      <c r="B267" s="61" t="s">
        <v>387</v>
      </c>
      <c r="C267" s="10">
        <v>10</v>
      </c>
      <c r="D267" s="11">
        <f>VLOOKUP(A267,ПрайсЛист!$A$8:$D$680,4,0)</f>
        <v>357.56400000000002</v>
      </c>
      <c r="E267" s="24"/>
      <c r="F267" s="12">
        <f t="shared" si="15"/>
        <v>0</v>
      </c>
      <c r="G267" s="12" t="str">
        <f t="shared" si="13"/>
        <v/>
      </c>
      <c r="H267" s="12"/>
      <c r="I267" s="12"/>
      <c r="J267" s="51"/>
      <c r="K267" s="51"/>
      <c r="L267" s="105" t="s">
        <v>611</v>
      </c>
      <c r="M267" s="105"/>
      <c r="N267" s="51"/>
      <c r="O267" s="47"/>
      <c r="P267" s="54" t="s">
        <v>611</v>
      </c>
      <c r="Q267" s="54"/>
      <c r="R267" s="112"/>
    </row>
    <row r="268" spans="1:18">
      <c r="A268" s="20">
        <v>149197</v>
      </c>
      <c r="B268" s="61" t="s">
        <v>388</v>
      </c>
      <c r="C268" s="10">
        <v>10</v>
      </c>
      <c r="D268" s="11">
        <f>VLOOKUP(A268,ПрайсЛист!$A$8:$D$680,4,0)</f>
        <v>334.16400000000004</v>
      </c>
      <c r="E268" s="24"/>
      <c r="F268" s="12">
        <f t="shared" si="15"/>
        <v>0</v>
      </c>
      <c r="G268" s="12" t="str">
        <f t="shared" si="13"/>
        <v/>
      </c>
      <c r="H268" s="12"/>
      <c r="I268" s="12"/>
      <c r="J268" s="51"/>
      <c r="K268" s="51" t="s">
        <v>530</v>
      </c>
      <c r="L268" s="105" t="s">
        <v>611</v>
      </c>
      <c r="M268" s="105"/>
      <c r="N268" s="51"/>
      <c r="O268" s="47"/>
      <c r="P268" s="54" t="s">
        <v>611</v>
      </c>
      <c r="Q268" s="54"/>
      <c r="R268" s="112"/>
    </row>
    <row r="269" spans="1:18">
      <c r="A269" s="20">
        <v>148881</v>
      </c>
      <c r="B269" s="61" t="s">
        <v>389</v>
      </c>
      <c r="C269" s="10">
        <v>10</v>
      </c>
      <c r="D269" s="11">
        <f>VLOOKUP(A269,ПрайсЛист!$A$8:$D$680,4,0)</f>
        <v>357.56400000000002</v>
      </c>
      <c r="E269" s="24"/>
      <c r="F269" s="12">
        <f t="shared" si="15"/>
        <v>0</v>
      </c>
      <c r="G269" s="12" t="str">
        <f t="shared" si="13"/>
        <v/>
      </c>
      <c r="H269" s="12"/>
      <c r="I269" s="12"/>
      <c r="J269" s="51"/>
      <c r="K269" s="51"/>
      <c r="L269" s="105" t="s">
        <v>611</v>
      </c>
      <c r="M269" s="105"/>
      <c r="N269" s="51"/>
      <c r="O269" s="47"/>
      <c r="P269" s="54" t="s">
        <v>611</v>
      </c>
      <c r="Q269" s="54"/>
      <c r="R269" s="112"/>
    </row>
    <row r="270" spans="1:18">
      <c r="A270" s="20">
        <v>148875</v>
      </c>
      <c r="B270" s="61" t="s">
        <v>390</v>
      </c>
      <c r="C270" s="10">
        <v>10</v>
      </c>
      <c r="D270" s="11">
        <f>VLOOKUP(A270,ПрайсЛист!$A$8:$D$680,4,0)</f>
        <v>2320.62</v>
      </c>
      <c r="E270" s="24"/>
      <c r="F270" s="12">
        <f t="shared" si="15"/>
        <v>0</v>
      </c>
      <c r="G270" s="12" t="str">
        <f t="shared" si="13"/>
        <v/>
      </c>
      <c r="H270" s="12"/>
      <c r="I270" s="12"/>
      <c r="J270" s="51"/>
      <c r="K270" s="51" t="s">
        <v>530</v>
      </c>
      <c r="L270" s="105" t="s">
        <v>611</v>
      </c>
      <c r="M270" s="105"/>
      <c r="N270" s="51"/>
      <c r="O270" s="47"/>
      <c r="P270" s="54" t="s">
        <v>611</v>
      </c>
      <c r="Q270" s="54"/>
      <c r="R270" s="112"/>
    </row>
    <row r="271" spans="1:18">
      <c r="A271" s="28"/>
      <c r="B271" s="63" t="s">
        <v>142</v>
      </c>
      <c r="C271" s="10" t="s">
        <v>611</v>
      </c>
      <c r="D271" s="11"/>
      <c r="E271" s="24"/>
      <c r="F271" s="12"/>
      <c r="G271" s="12" t="str">
        <f t="shared" si="13"/>
        <v/>
      </c>
      <c r="H271" s="12"/>
      <c r="I271" s="12"/>
      <c r="J271" s="51"/>
      <c r="K271" s="51"/>
      <c r="L271" s="105" t="s">
        <v>611</v>
      </c>
      <c r="M271" s="105"/>
      <c r="N271" s="51"/>
      <c r="O271" s="47"/>
      <c r="P271" s="54" t="s">
        <v>611</v>
      </c>
      <c r="Q271" s="54"/>
      <c r="R271" s="112"/>
    </row>
    <row r="272" spans="1:18">
      <c r="A272" s="20">
        <v>34699</v>
      </c>
      <c r="B272" s="61" t="s">
        <v>123</v>
      </c>
      <c r="C272" s="10">
        <v>10</v>
      </c>
      <c r="D272" s="11">
        <f>VLOOKUP(A272,ПрайсЛист!$A$8:$D$680,4,0)</f>
        <v>702.3359999999999</v>
      </c>
      <c r="E272" s="24"/>
      <c r="F272" s="12">
        <f t="shared" ref="F272:F284" si="16">E272*D272-(D272*E272*$J$3)</f>
        <v>0</v>
      </c>
      <c r="G272" s="12" t="str">
        <f t="shared" si="13"/>
        <v/>
      </c>
      <c r="H272" s="12"/>
      <c r="I272" s="12"/>
      <c r="J272" s="51"/>
      <c r="K272" s="51"/>
      <c r="L272" s="105" t="s">
        <v>611</v>
      </c>
      <c r="M272" s="105"/>
      <c r="N272" s="51"/>
      <c r="O272" s="47"/>
      <c r="P272" s="54" t="s">
        <v>611</v>
      </c>
      <c r="Q272" s="54"/>
      <c r="R272" s="112"/>
    </row>
    <row r="273" spans="1:18">
      <c r="A273" s="20">
        <v>34701</v>
      </c>
      <c r="B273" s="61" t="s">
        <v>124</v>
      </c>
      <c r="C273" s="10">
        <v>10</v>
      </c>
      <c r="D273" s="11">
        <f>VLOOKUP(A273,ПрайсЛист!$A$8:$D$680,4,0)</f>
        <v>702.3359999999999</v>
      </c>
      <c r="E273" s="24"/>
      <c r="F273" s="12">
        <f t="shared" si="16"/>
        <v>0</v>
      </c>
      <c r="G273" s="12" t="str">
        <f t="shared" si="13"/>
        <v/>
      </c>
      <c r="H273" s="12"/>
      <c r="I273" s="12"/>
      <c r="J273" s="51"/>
      <c r="K273" s="51"/>
      <c r="L273" s="105" t="s">
        <v>611</v>
      </c>
      <c r="M273" s="105"/>
      <c r="N273" s="51"/>
      <c r="O273" s="47"/>
      <c r="P273" s="54" t="s">
        <v>611</v>
      </c>
      <c r="Q273" s="54"/>
      <c r="R273" s="112"/>
    </row>
    <row r="274" spans="1:18">
      <c r="A274" s="20">
        <v>34703</v>
      </c>
      <c r="B274" s="61" t="s">
        <v>125</v>
      </c>
      <c r="C274" s="10">
        <v>10</v>
      </c>
      <c r="D274" s="11">
        <f>VLOOKUP(A274,ПрайсЛист!$A$8:$D$680,4,0)</f>
        <v>702.3359999999999</v>
      </c>
      <c r="E274" s="24"/>
      <c r="F274" s="12">
        <f t="shared" si="16"/>
        <v>0</v>
      </c>
      <c r="G274" s="12" t="str">
        <f t="shared" si="13"/>
        <v/>
      </c>
      <c r="H274" s="12"/>
      <c r="I274" s="12"/>
      <c r="J274" s="51"/>
      <c r="K274" s="51"/>
      <c r="L274" s="105" t="s">
        <v>611</v>
      </c>
      <c r="M274" s="105"/>
      <c r="N274" s="51"/>
      <c r="O274" s="47"/>
      <c r="P274" s="54" t="s">
        <v>611</v>
      </c>
      <c r="Q274" s="54"/>
      <c r="R274" s="112"/>
    </row>
    <row r="275" spans="1:18">
      <c r="A275" s="20">
        <v>34822</v>
      </c>
      <c r="B275" s="61" t="s">
        <v>99</v>
      </c>
      <c r="C275" s="10">
        <v>10</v>
      </c>
      <c r="D275" s="11">
        <f>VLOOKUP(A275,ПрайсЛист!$A$8:$D$680,4,0)</f>
        <v>551.20799999999997</v>
      </c>
      <c r="E275" s="24"/>
      <c r="F275" s="12">
        <f t="shared" si="16"/>
        <v>0</v>
      </c>
      <c r="G275" s="12" t="str">
        <f t="shared" si="13"/>
        <v/>
      </c>
      <c r="H275" s="12"/>
      <c r="I275" s="12"/>
      <c r="J275" s="51"/>
      <c r="K275" s="51" t="s">
        <v>530</v>
      </c>
      <c r="L275" s="105"/>
      <c r="M275" s="105"/>
      <c r="N275" s="107"/>
      <c r="O275" s="47"/>
      <c r="P275" s="54" t="s">
        <v>611</v>
      </c>
      <c r="Q275" s="54"/>
      <c r="R275" s="112"/>
    </row>
    <row r="276" spans="1:18">
      <c r="A276" s="20">
        <v>34824</v>
      </c>
      <c r="B276" s="61" t="s">
        <v>32</v>
      </c>
      <c r="C276" s="10">
        <v>10</v>
      </c>
      <c r="D276" s="11">
        <f>VLOOKUP(A276,ПрайсЛист!$A$8:$D$680,4,0)</f>
        <v>551.20799999999997</v>
      </c>
      <c r="E276" s="24"/>
      <c r="F276" s="12">
        <f t="shared" si="16"/>
        <v>0</v>
      </c>
      <c r="G276" s="12" t="str">
        <f t="shared" si="13"/>
        <v/>
      </c>
      <c r="H276" s="12"/>
      <c r="I276" s="12"/>
      <c r="J276" s="51"/>
      <c r="K276" s="51"/>
      <c r="L276" s="105" t="s">
        <v>611</v>
      </c>
      <c r="M276" s="105"/>
      <c r="N276" s="51"/>
      <c r="O276" s="47"/>
      <c r="P276" s="54" t="s">
        <v>611</v>
      </c>
      <c r="Q276" s="54"/>
      <c r="R276" s="112"/>
    </row>
    <row r="277" spans="1:18">
      <c r="A277" s="20">
        <v>19986</v>
      </c>
      <c r="B277" s="61" t="s">
        <v>116</v>
      </c>
      <c r="C277" s="10">
        <v>10</v>
      </c>
      <c r="D277" s="11">
        <f>VLOOKUP(A277,ПрайсЛист!$A$8:$D$680,4,0)</f>
        <v>516.12</v>
      </c>
      <c r="E277" s="24"/>
      <c r="F277" s="12">
        <f t="shared" si="16"/>
        <v>0</v>
      </c>
      <c r="G277" s="12" t="str">
        <f t="shared" si="13"/>
        <v/>
      </c>
      <c r="H277" s="12"/>
      <c r="I277" s="12"/>
      <c r="J277" s="51"/>
      <c r="K277" s="51"/>
      <c r="L277" s="105" t="s">
        <v>611</v>
      </c>
      <c r="M277" s="105"/>
      <c r="N277" s="51"/>
      <c r="O277" s="47"/>
      <c r="P277" s="54" t="s">
        <v>611</v>
      </c>
      <c r="Q277" s="54"/>
      <c r="R277" s="112"/>
    </row>
    <row r="278" spans="1:18">
      <c r="A278" s="20">
        <v>19988</v>
      </c>
      <c r="B278" s="61" t="s">
        <v>117</v>
      </c>
      <c r="C278" s="10">
        <v>10</v>
      </c>
      <c r="D278" s="11">
        <f>VLOOKUP(A278,ПрайсЛист!$A$8:$D$680,4,0)</f>
        <v>516.12</v>
      </c>
      <c r="E278" s="24"/>
      <c r="F278" s="12">
        <f t="shared" si="16"/>
        <v>0</v>
      </c>
      <c r="G278" s="12" t="str">
        <f t="shared" si="13"/>
        <v/>
      </c>
      <c r="H278" s="12"/>
      <c r="I278" s="12"/>
      <c r="J278" s="51"/>
      <c r="K278" s="51"/>
      <c r="L278" s="105" t="s">
        <v>611</v>
      </c>
      <c r="M278" s="105"/>
      <c r="N278" s="51"/>
      <c r="O278" s="47"/>
      <c r="P278" s="54" t="s">
        <v>611</v>
      </c>
      <c r="Q278" s="54"/>
      <c r="R278" s="112"/>
    </row>
    <row r="279" spans="1:18">
      <c r="A279" s="20">
        <v>20000</v>
      </c>
      <c r="B279" s="61" t="s">
        <v>118</v>
      </c>
      <c r="C279" s="10">
        <v>10</v>
      </c>
      <c r="D279" s="11">
        <f>VLOOKUP(A279,ПрайсЛист!$A$8:$D$680,4,0)</f>
        <v>516.12</v>
      </c>
      <c r="E279" s="24"/>
      <c r="F279" s="12">
        <f t="shared" si="16"/>
        <v>0</v>
      </c>
      <c r="G279" s="12" t="str">
        <f t="shared" si="13"/>
        <v/>
      </c>
      <c r="H279" s="12"/>
      <c r="I279" s="12"/>
      <c r="J279" s="51"/>
      <c r="K279" s="51"/>
      <c r="L279" s="105" t="s">
        <v>611</v>
      </c>
      <c r="M279" s="105"/>
      <c r="N279" s="51"/>
      <c r="O279" s="47"/>
      <c r="P279" s="54" t="s">
        <v>611</v>
      </c>
      <c r="Q279" s="54"/>
      <c r="R279" s="112"/>
    </row>
    <row r="280" spans="1:18">
      <c r="A280" s="20">
        <v>20003</v>
      </c>
      <c r="B280" s="61" t="s">
        <v>119</v>
      </c>
      <c r="C280" s="10">
        <v>10</v>
      </c>
      <c r="D280" s="11">
        <f>VLOOKUP(A280,ПрайсЛист!$A$8:$D$680,4,0)</f>
        <v>516.12</v>
      </c>
      <c r="E280" s="24"/>
      <c r="F280" s="12">
        <f t="shared" si="16"/>
        <v>0</v>
      </c>
      <c r="G280" s="12" t="str">
        <f t="shared" si="13"/>
        <v/>
      </c>
      <c r="H280" s="12"/>
      <c r="I280" s="12"/>
      <c r="J280" s="51"/>
      <c r="K280" s="51"/>
      <c r="L280" s="105" t="s">
        <v>611</v>
      </c>
      <c r="M280" s="105"/>
      <c r="N280" s="51"/>
      <c r="O280" s="47"/>
      <c r="P280" s="54" t="s">
        <v>611</v>
      </c>
      <c r="Q280" s="54"/>
      <c r="R280" s="112"/>
    </row>
    <row r="281" spans="1:18">
      <c r="A281" s="20">
        <v>53447</v>
      </c>
      <c r="B281" s="61" t="s">
        <v>0</v>
      </c>
      <c r="C281" s="10">
        <v>10</v>
      </c>
      <c r="D281" s="11">
        <f>VLOOKUP(A281,ПрайсЛист!$A$8:$D$680,4,0)</f>
        <v>419.28</v>
      </c>
      <c r="E281" s="24"/>
      <c r="F281" s="12">
        <f t="shared" si="16"/>
        <v>0</v>
      </c>
      <c r="G281" s="12" t="str">
        <f t="shared" si="13"/>
        <v/>
      </c>
      <c r="H281" s="12"/>
      <c r="I281" s="12"/>
      <c r="J281" s="51"/>
      <c r="K281" s="51"/>
      <c r="L281" s="105" t="s">
        <v>611</v>
      </c>
      <c r="M281" s="105"/>
      <c r="N281" s="51"/>
      <c r="O281" s="47"/>
      <c r="P281" s="54" t="s">
        <v>611</v>
      </c>
      <c r="Q281" s="54"/>
      <c r="R281" s="112"/>
    </row>
    <row r="282" spans="1:18">
      <c r="A282" s="20">
        <v>53448</v>
      </c>
      <c r="B282" s="61" t="s">
        <v>1</v>
      </c>
      <c r="C282" s="10">
        <v>10</v>
      </c>
      <c r="D282" s="11">
        <f>VLOOKUP(A282,ПрайсЛист!$A$8:$D$680,4,0)</f>
        <v>419.28</v>
      </c>
      <c r="E282" s="24"/>
      <c r="F282" s="12">
        <f t="shared" si="16"/>
        <v>0</v>
      </c>
      <c r="G282" s="12" t="str">
        <f t="shared" si="13"/>
        <v/>
      </c>
      <c r="H282" s="12"/>
      <c r="I282" s="12"/>
      <c r="J282" s="51"/>
      <c r="K282" s="51"/>
      <c r="L282" s="105" t="s">
        <v>611</v>
      </c>
      <c r="M282" s="105"/>
      <c r="N282" s="51"/>
      <c r="O282" s="47"/>
      <c r="P282" s="54" t="s">
        <v>611</v>
      </c>
      <c r="Q282" s="54"/>
      <c r="R282" s="112"/>
    </row>
    <row r="283" spans="1:18">
      <c r="A283" s="20">
        <v>53449</v>
      </c>
      <c r="B283" s="61" t="s">
        <v>29</v>
      </c>
      <c r="C283" s="10">
        <v>10</v>
      </c>
      <c r="D283" s="11">
        <f>VLOOKUP(A283,ПрайсЛист!$A$8:$D$680,4,0)</f>
        <v>419.28</v>
      </c>
      <c r="E283" s="24"/>
      <c r="F283" s="12">
        <f t="shared" si="16"/>
        <v>0</v>
      </c>
      <c r="G283" s="12" t="str">
        <f t="shared" si="13"/>
        <v/>
      </c>
      <c r="H283" s="12"/>
      <c r="I283" s="12"/>
      <c r="J283" s="51"/>
      <c r="K283" s="51"/>
      <c r="L283" s="105" t="s">
        <v>611</v>
      </c>
      <c r="M283" s="105"/>
      <c r="N283" s="51"/>
      <c r="O283" s="47"/>
      <c r="P283" s="54" t="s">
        <v>611</v>
      </c>
      <c r="Q283" s="54"/>
      <c r="R283" s="112"/>
    </row>
    <row r="284" spans="1:18">
      <c r="A284" s="20">
        <v>53450</v>
      </c>
      <c r="B284" s="61" t="s">
        <v>30</v>
      </c>
      <c r="C284" s="10">
        <v>10</v>
      </c>
      <c r="D284" s="11">
        <f>VLOOKUP(A284,ПрайсЛист!$A$8:$D$680,4,0)</f>
        <v>419.28</v>
      </c>
      <c r="E284" s="24"/>
      <c r="F284" s="12">
        <f t="shared" si="16"/>
        <v>0</v>
      </c>
      <c r="G284" s="12" t="str">
        <f t="shared" si="13"/>
        <v/>
      </c>
      <c r="H284" s="12"/>
      <c r="I284" s="12"/>
      <c r="J284" s="51"/>
      <c r="K284" s="51"/>
      <c r="L284" s="105" t="s">
        <v>611</v>
      </c>
      <c r="M284" s="105"/>
      <c r="N284" s="51"/>
      <c r="O284" s="47"/>
      <c r="P284" s="54" t="s">
        <v>611</v>
      </c>
      <c r="Q284" s="54"/>
      <c r="R284" s="112"/>
    </row>
    <row r="285" spans="1:18">
      <c r="A285" s="28"/>
      <c r="B285" s="63" t="s">
        <v>4</v>
      </c>
      <c r="C285" s="10" t="s">
        <v>611</v>
      </c>
      <c r="D285" s="11"/>
      <c r="E285" s="24"/>
      <c r="F285" s="12"/>
      <c r="G285" s="12" t="str">
        <f t="shared" si="13"/>
        <v/>
      </c>
      <c r="H285" s="12"/>
      <c r="I285" s="12"/>
      <c r="J285" s="51"/>
      <c r="K285" s="51"/>
      <c r="L285" s="105" t="s">
        <v>611</v>
      </c>
      <c r="M285" s="105"/>
      <c r="N285" s="51"/>
      <c r="O285" s="47"/>
      <c r="P285" s="54" t="s">
        <v>611</v>
      </c>
      <c r="Q285" s="54"/>
      <c r="R285" s="112"/>
    </row>
    <row r="286" spans="1:18">
      <c r="A286" s="20">
        <v>78350</v>
      </c>
      <c r="B286" s="61" t="s">
        <v>282</v>
      </c>
      <c r="C286" s="10">
        <v>10</v>
      </c>
      <c r="D286" s="11">
        <f>VLOOKUP(A286,ПрайсЛист!$A$8:$D$680,4,0)</f>
        <v>298.16399999999999</v>
      </c>
      <c r="E286" s="24"/>
      <c r="F286" s="12">
        <f t="shared" ref="F286:F328" si="17">E286*D286-(D286*E286*$J$3)</f>
        <v>0</v>
      </c>
      <c r="G286" s="12" t="str">
        <f t="shared" si="13"/>
        <v/>
      </c>
      <c r="H286" s="12"/>
      <c r="I286" s="12"/>
      <c r="J286" s="51"/>
      <c r="K286" s="51"/>
      <c r="L286" s="105" t="s">
        <v>611</v>
      </c>
      <c r="M286" s="105"/>
      <c r="N286" s="51"/>
      <c r="O286" s="47"/>
      <c r="P286" s="54" t="s">
        <v>611</v>
      </c>
      <c r="Q286" s="54"/>
      <c r="R286" s="112"/>
    </row>
    <row r="287" spans="1:18">
      <c r="A287" s="20">
        <v>54112</v>
      </c>
      <c r="B287" s="61" t="s">
        <v>483</v>
      </c>
      <c r="C287" s="10">
        <v>10</v>
      </c>
      <c r="D287" s="11">
        <f>VLOOKUP(A287,ПрайсЛист!$A$8:$D$680,4,0)</f>
        <v>460.04399999999998</v>
      </c>
      <c r="E287" s="24"/>
      <c r="F287" s="12">
        <f t="shared" si="17"/>
        <v>0</v>
      </c>
      <c r="G287" s="12" t="str">
        <f t="shared" si="13"/>
        <v/>
      </c>
      <c r="H287" s="12"/>
      <c r="I287" s="12"/>
      <c r="J287" s="51"/>
      <c r="K287" s="51"/>
      <c r="L287" s="105" t="s">
        <v>611</v>
      </c>
      <c r="M287" s="105"/>
      <c r="N287" s="51"/>
      <c r="O287" s="47"/>
      <c r="P287" s="54" t="s">
        <v>611</v>
      </c>
      <c r="Q287" s="54"/>
      <c r="R287" s="112"/>
    </row>
    <row r="288" spans="1:18">
      <c r="A288" s="20">
        <v>78471</v>
      </c>
      <c r="B288" s="61" t="s">
        <v>484</v>
      </c>
      <c r="C288" s="10">
        <v>50</v>
      </c>
      <c r="D288" s="11">
        <f>VLOOKUP(A288,ПрайсЛист!$A$8:$D$680,4,0)</f>
        <v>298.16399999999999</v>
      </c>
      <c r="E288" s="24"/>
      <c r="F288" s="12">
        <f t="shared" si="17"/>
        <v>0</v>
      </c>
      <c r="G288" s="12" t="str">
        <f t="shared" si="13"/>
        <v/>
      </c>
      <c r="H288" s="12"/>
      <c r="I288" s="12"/>
      <c r="J288" s="51"/>
      <c r="K288" s="51"/>
      <c r="L288" s="105" t="s">
        <v>611</v>
      </c>
      <c r="M288" s="105"/>
      <c r="N288" s="51"/>
      <c r="O288" s="47"/>
      <c r="P288" s="54" t="s">
        <v>611</v>
      </c>
      <c r="Q288" s="54" t="s">
        <v>534</v>
      </c>
      <c r="R288" s="112"/>
    </row>
    <row r="289" spans="1:18">
      <c r="A289" s="20">
        <v>54178</v>
      </c>
      <c r="B289" s="61" t="s">
        <v>485</v>
      </c>
      <c r="C289" s="10">
        <v>50</v>
      </c>
      <c r="D289" s="11">
        <f>VLOOKUP(A289,ПрайсЛист!$A$8:$D$680,4,0)</f>
        <v>298.16399999999999</v>
      </c>
      <c r="E289" s="24"/>
      <c r="F289" s="12">
        <f t="shared" si="17"/>
        <v>0</v>
      </c>
      <c r="G289" s="12" t="str">
        <f t="shared" si="13"/>
        <v/>
      </c>
      <c r="H289" s="12"/>
      <c r="I289" s="12"/>
      <c r="J289" s="51"/>
      <c r="K289" s="51"/>
      <c r="L289" s="105" t="s">
        <v>611</v>
      </c>
      <c r="M289" s="105"/>
      <c r="N289" s="51"/>
      <c r="O289" s="47"/>
      <c r="P289" s="54" t="s">
        <v>611</v>
      </c>
      <c r="Q289" s="54"/>
      <c r="R289" s="112"/>
    </row>
    <row r="290" spans="1:18">
      <c r="A290" s="20">
        <v>54171</v>
      </c>
      <c r="B290" s="61" t="s">
        <v>486</v>
      </c>
      <c r="C290" s="10">
        <v>50</v>
      </c>
      <c r="D290" s="11">
        <f>VLOOKUP(A290,ПрайсЛист!$A$8:$D$680,4,0)</f>
        <v>298.16399999999999</v>
      </c>
      <c r="E290" s="24"/>
      <c r="F290" s="12">
        <f t="shared" si="17"/>
        <v>0</v>
      </c>
      <c r="G290" s="12" t="str">
        <f t="shared" si="13"/>
        <v/>
      </c>
      <c r="H290" s="12"/>
      <c r="I290" s="12"/>
      <c r="J290" s="51"/>
      <c r="K290" s="51"/>
      <c r="L290" s="105" t="s">
        <v>611</v>
      </c>
      <c r="M290" s="105"/>
      <c r="N290" s="51"/>
      <c r="O290" s="47"/>
      <c r="P290" s="54" t="s">
        <v>611</v>
      </c>
      <c r="Q290" s="54"/>
      <c r="R290" s="112"/>
    </row>
    <row r="291" spans="1:18">
      <c r="A291" s="20">
        <v>54241</v>
      </c>
      <c r="B291" s="61" t="s">
        <v>283</v>
      </c>
      <c r="C291" s="10">
        <v>50</v>
      </c>
      <c r="D291" s="11">
        <f>VLOOKUP(A291,ПрайсЛист!$A$8:$D$680,4,0)</f>
        <v>409.03199999999998</v>
      </c>
      <c r="E291" s="24"/>
      <c r="F291" s="12">
        <f t="shared" si="17"/>
        <v>0</v>
      </c>
      <c r="G291" s="12" t="str">
        <f t="shared" ref="G291:G344" si="18">IFERROR(F291/E291,"")</f>
        <v/>
      </c>
      <c r="H291" s="12"/>
      <c r="I291" s="12"/>
      <c r="J291" s="51"/>
      <c r="K291" s="51"/>
      <c r="L291" s="105" t="s">
        <v>611</v>
      </c>
      <c r="M291" s="105"/>
      <c r="N291" s="51"/>
      <c r="O291" s="47"/>
      <c r="P291" s="54" t="s">
        <v>611</v>
      </c>
      <c r="Q291" s="54"/>
      <c r="R291" s="112"/>
    </row>
    <row r="292" spans="1:18">
      <c r="A292" s="20">
        <v>87069</v>
      </c>
      <c r="B292" s="61" t="s">
        <v>284</v>
      </c>
      <c r="C292" s="10">
        <v>50</v>
      </c>
      <c r="D292" s="11">
        <f>VLOOKUP(A292,ПрайсЛист!$A$8:$D$680,4,0)</f>
        <v>1482.0719999999999</v>
      </c>
      <c r="E292" s="24"/>
      <c r="F292" s="12">
        <f t="shared" si="17"/>
        <v>0</v>
      </c>
      <c r="G292" s="12" t="str">
        <f t="shared" si="18"/>
        <v/>
      </c>
      <c r="H292" s="12"/>
      <c r="I292" s="12"/>
      <c r="J292" s="51"/>
      <c r="K292" s="51"/>
      <c r="L292" s="105" t="s">
        <v>611</v>
      </c>
      <c r="M292" s="105"/>
      <c r="N292" s="51"/>
      <c r="O292" s="47"/>
      <c r="P292" s="54" t="s">
        <v>611</v>
      </c>
      <c r="Q292" s="54"/>
      <c r="R292" s="112"/>
    </row>
    <row r="293" spans="1:18">
      <c r="A293" s="20">
        <v>54798</v>
      </c>
      <c r="B293" s="61" t="s">
        <v>72</v>
      </c>
      <c r="C293" s="10">
        <v>10</v>
      </c>
      <c r="D293" s="11">
        <f>VLOOKUP(A293,ПрайсЛист!$A$8:$D$680,4,0)</f>
        <v>476.62799999999999</v>
      </c>
      <c r="E293" s="24"/>
      <c r="F293" s="12">
        <f t="shared" si="17"/>
        <v>0</v>
      </c>
      <c r="G293" s="12" t="str">
        <f t="shared" si="18"/>
        <v/>
      </c>
      <c r="H293" s="12"/>
      <c r="I293" s="12"/>
      <c r="J293" s="51"/>
      <c r="K293" s="51"/>
      <c r="L293" s="105" t="s">
        <v>611</v>
      </c>
      <c r="M293" s="105"/>
      <c r="N293" s="51"/>
      <c r="O293" s="47"/>
      <c r="P293" s="54" t="s">
        <v>611</v>
      </c>
      <c r="Q293" s="54"/>
      <c r="R293" s="112"/>
    </row>
    <row r="294" spans="1:18">
      <c r="A294" s="20">
        <v>54805</v>
      </c>
      <c r="B294" s="61" t="s">
        <v>73</v>
      </c>
      <c r="C294" s="10">
        <v>10</v>
      </c>
      <c r="D294" s="11">
        <f>VLOOKUP(A294,ПрайсЛист!$A$8:$D$680,4,0)</f>
        <v>491.06400000000002</v>
      </c>
      <c r="E294" s="24"/>
      <c r="F294" s="12">
        <f t="shared" si="17"/>
        <v>0</v>
      </c>
      <c r="G294" s="12" t="str">
        <f t="shared" si="18"/>
        <v/>
      </c>
      <c r="H294" s="12"/>
      <c r="I294" s="12"/>
      <c r="J294" s="51"/>
      <c r="K294" s="51"/>
      <c r="L294" s="105" t="s">
        <v>611</v>
      </c>
      <c r="M294" s="105"/>
      <c r="N294" s="51"/>
      <c r="O294" s="47"/>
      <c r="P294" s="54" t="s">
        <v>611</v>
      </c>
      <c r="Q294" s="54"/>
      <c r="R294" s="112"/>
    </row>
    <row r="295" spans="1:18">
      <c r="A295" s="20">
        <v>86109</v>
      </c>
      <c r="B295" s="61" t="s">
        <v>144</v>
      </c>
      <c r="C295" s="10">
        <v>10</v>
      </c>
      <c r="D295" s="11">
        <f>VLOOKUP(A295,ПрайсЛист!$A$8:$D$680,4,0)</f>
        <v>713.83199999999999</v>
      </c>
      <c r="E295" s="24"/>
      <c r="F295" s="12">
        <f t="shared" si="17"/>
        <v>0</v>
      </c>
      <c r="G295" s="12" t="str">
        <f t="shared" si="18"/>
        <v/>
      </c>
      <c r="H295" s="12"/>
      <c r="I295" s="12"/>
      <c r="J295" s="51"/>
      <c r="K295" s="51"/>
      <c r="L295" s="105" t="s">
        <v>611</v>
      </c>
      <c r="M295" s="105"/>
      <c r="N295" s="51"/>
      <c r="O295" s="47"/>
      <c r="P295" s="54" t="s">
        <v>611</v>
      </c>
      <c r="Q295" s="54"/>
      <c r="R295" s="112"/>
    </row>
    <row r="296" spans="1:18">
      <c r="A296" s="20">
        <v>54818</v>
      </c>
      <c r="B296" s="61" t="s">
        <v>100</v>
      </c>
      <c r="C296" s="10">
        <v>10</v>
      </c>
      <c r="D296" s="11">
        <f>VLOOKUP(A296,ПрайсЛист!$A$8:$D$680,4,0)</f>
        <v>162.28800000000001</v>
      </c>
      <c r="E296" s="24"/>
      <c r="F296" s="12">
        <f t="shared" si="17"/>
        <v>0</v>
      </c>
      <c r="G296" s="12" t="str">
        <f t="shared" si="18"/>
        <v/>
      </c>
      <c r="H296" s="12"/>
      <c r="I296" s="12"/>
      <c r="J296" s="51" t="s">
        <v>533</v>
      </c>
      <c r="K296" s="51"/>
      <c r="L296" s="105" t="s">
        <v>611</v>
      </c>
      <c r="M296" s="105"/>
      <c r="N296" s="51"/>
      <c r="O296" s="47"/>
      <c r="P296" s="54" t="s">
        <v>611</v>
      </c>
      <c r="Q296" s="54"/>
      <c r="R296" s="112"/>
    </row>
    <row r="297" spans="1:18">
      <c r="A297" s="20">
        <v>54835</v>
      </c>
      <c r="B297" s="61" t="s">
        <v>74</v>
      </c>
      <c r="C297" s="10">
        <v>10</v>
      </c>
      <c r="D297" s="11">
        <f>VLOOKUP(A297,ПрайсЛист!$A$8:$D$680,4,0)</f>
        <v>476.62799999999999</v>
      </c>
      <c r="E297" s="24"/>
      <c r="F297" s="12">
        <f t="shared" si="17"/>
        <v>0</v>
      </c>
      <c r="G297" s="12" t="str">
        <f t="shared" si="18"/>
        <v/>
      </c>
      <c r="H297" s="12"/>
      <c r="I297" s="12"/>
      <c r="J297" s="51"/>
      <c r="K297" s="51"/>
      <c r="L297" s="105" t="s">
        <v>611</v>
      </c>
      <c r="M297" s="105"/>
      <c r="N297" s="51"/>
      <c r="O297" s="47"/>
      <c r="P297" s="54" t="s">
        <v>611</v>
      </c>
      <c r="Q297" s="54"/>
      <c r="R297" s="112"/>
    </row>
    <row r="298" spans="1:18">
      <c r="A298" s="20">
        <v>54844</v>
      </c>
      <c r="B298" s="61" t="s">
        <v>75</v>
      </c>
      <c r="C298" s="10">
        <v>10</v>
      </c>
      <c r="D298" s="11">
        <f>VLOOKUP(A298,ПрайсЛист!$A$8:$D$680,4,0)</f>
        <v>491.06400000000002</v>
      </c>
      <c r="E298" s="24"/>
      <c r="F298" s="12">
        <f t="shared" si="17"/>
        <v>0</v>
      </c>
      <c r="G298" s="12" t="str">
        <f t="shared" si="18"/>
        <v/>
      </c>
      <c r="H298" s="12"/>
      <c r="I298" s="12"/>
      <c r="J298" s="51"/>
      <c r="K298" s="51"/>
      <c r="L298" s="105" t="s">
        <v>611</v>
      </c>
      <c r="M298" s="105"/>
      <c r="N298" s="51"/>
      <c r="O298" s="47"/>
      <c r="P298" s="54" t="s">
        <v>611</v>
      </c>
      <c r="Q298" s="54"/>
      <c r="R298" s="112"/>
    </row>
    <row r="299" spans="1:18">
      <c r="A299" s="20">
        <v>86110</v>
      </c>
      <c r="B299" s="61" t="s">
        <v>145</v>
      </c>
      <c r="C299" s="10">
        <v>10</v>
      </c>
      <c r="D299" s="11">
        <f>VLOOKUP(A299,ПрайсЛист!$A$8:$D$680,4,0)</f>
        <v>713.83199999999999</v>
      </c>
      <c r="E299" s="24"/>
      <c r="F299" s="12">
        <f t="shared" si="17"/>
        <v>0</v>
      </c>
      <c r="G299" s="12" t="str">
        <f t="shared" si="18"/>
        <v/>
      </c>
      <c r="H299" s="12"/>
      <c r="I299" s="12"/>
      <c r="J299" s="51"/>
      <c r="K299" s="51"/>
      <c r="L299" s="105" t="s">
        <v>611</v>
      </c>
      <c r="M299" s="105"/>
      <c r="N299" s="51"/>
      <c r="O299" s="47"/>
      <c r="P299" s="54" t="s">
        <v>611</v>
      </c>
      <c r="Q299" s="54"/>
      <c r="R299" s="112"/>
    </row>
    <row r="300" spans="1:18">
      <c r="A300" s="20">
        <v>54877</v>
      </c>
      <c r="B300" s="61" t="s">
        <v>34</v>
      </c>
      <c r="C300" s="10">
        <v>10</v>
      </c>
      <c r="D300" s="11">
        <f>VLOOKUP(A300,ПрайсЛист!$A$8:$D$680,4,0)</f>
        <v>475.12799999999999</v>
      </c>
      <c r="E300" s="24"/>
      <c r="F300" s="12">
        <f t="shared" si="17"/>
        <v>0</v>
      </c>
      <c r="G300" s="12" t="str">
        <f t="shared" si="18"/>
        <v/>
      </c>
      <c r="H300" s="12"/>
      <c r="I300" s="12"/>
      <c r="J300" s="51"/>
      <c r="K300" s="51"/>
      <c r="L300" s="105" t="s">
        <v>611</v>
      </c>
      <c r="M300" s="105"/>
      <c r="N300" s="51"/>
      <c r="O300" s="47"/>
      <c r="P300" s="54" t="s">
        <v>611</v>
      </c>
      <c r="Q300" s="54"/>
      <c r="R300" s="112"/>
    </row>
    <row r="301" spans="1:18">
      <c r="A301" s="20">
        <v>54886</v>
      </c>
      <c r="B301" s="61" t="s">
        <v>35</v>
      </c>
      <c r="C301" s="10">
        <v>10</v>
      </c>
      <c r="D301" s="11">
        <f>VLOOKUP(A301,ПрайсЛист!$A$8:$D$680,4,0)</f>
        <v>576.4079999999999</v>
      </c>
      <c r="E301" s="24"/>
      <c r="F301" s="12">
        <f t="shared" si="17"/>
        <v>0</v>
      </c>
      <c r="G301" s="12" t="str">
        <f t="shared" si="18"/>
        <v/>
      </c>
      <c r="H301" s="12"/>
      <c r="I301" s="12"/>
      <c r="J301" s="51"/>
      <c r="K301" s="51"/>
      <c r="L301" s="105" t="s">
        <v>611</v>
      </c>
      <c r="M301" s="105"/>
      <c r="N301" s="51"/>
      <c r="O301" s="47"/>
      <c r="P301" s="54" t="s">
        <v>611</v>
      </c>
      <c r="Q301" s="54"/>
      <c r="R301" s="112"/>
    </row>
    <row r="302" spans="1:18">
      <c r="A302" s="20">
        <v>86111</v>
      </c>
      <c r="B302" s="61" t="s">
        <v>146</v>
      </c>
      <c r="C302" s="10">
        <v>10</v>
      </c>
      <c r="D302" s="11">
        <f>VLOOKUP(A302,ПрайсЛист!$A$8:$D$680,4,0)</f>
        <v>733.8359999999999</v>
      </c>
      <c r="E302" s="24"/>
      <c r="F302" s="12">
        <f t="shared" si="17"/>
        <v>0</v>
      </c>
      <c r="G302" s="12" t="str">
        <f t="shared" si="18"/>
        <v/>
      </c>
      <c r="H302" s="12"/>
      <c r="I302" s="12"/>
      <c r="J302" s="51"/>
      <c r="K302" s="51"/>
      <c r="L302" s="105" t="s">
        <v>611</v>
      </c>
      <c r="M302" s="105"/>
      <c r="N302" s="51"/>
      <c r="O302" s="47"/>
      <c r="P302" s="54" t="s">
        <v>611</v>
      </c>
      <c r="Q302" s="54"/>
      <c r="R302" s="112"/>
    </row>
    <row r="303" spans="1:18">
      <c r="A303" s="20">
        <v>54928</v>
      </c>
      <c r="B303" s="61" t="s">
        <v>38</v>
      </c>
      <c r="C303" s="10">
        <v>5</v>
      </c>
      <c r="D303" s="11">
        <f>VLOOKUP(A303,ПрайсЛист!$A$8:$D$680,4,0)</f>
        <v>1022.0159999999998</v>
      </c>
      <c r="E303" s="24"/>
      <c r="F303" s="12">
        <f t="shared" si="17"/>
        <v>0</v>
      </c>
      <c r="G303" s="12" t="str">
        <f t="shared" si="18"/>
        <v/>
      </c>
      <c r="H303" s="12"/>
      <c r="I303" s="12"/>
      <c r="J303" s="51"/>
      <c r="K303" s="51"/>
      <c r="L303" s="105" t="s">
        <v>611</v>
      </c>
      <c r="M303" s="105"/>
      <c r="N303" s="51"/>
      <c r="O303" s="47"/>
      <c r="P303" s="54" t="s">
        <v>611</v>
      </c>
      <c r="Q303" s="54"/>
      <c r="R303" s="112"/>
    </row>
    <row r="304" spans="1:18">
      <c r="A304" s="20">
        <v>54936</v>
      </c>
      <c r="B304" s="61" t="s">
        <v>39</v>
      </c>
      <c r="C304" s="10">
        <v>5</v>
      </c>
      <c r="D304" s="11">
        <f>VLOOKUP(A304,ПрайсЛист!$A$8:$D$680,4,0)</f>
        <v>271.17599999999999</v>
      </c>
      <c r="E304" s="24"/>
      <c r="F304" s="12">
        <f t="shared" si="17"/>
        <v>0</v>
      </c>
      <c r="G304" s="12" t="str">
        <f t="shared" si="18"/>
        <v/>
      </c>
      <c r="H304" s="12"/>
      <c r="I304" s="12"/>
      <c r="J304" s="51" t="s">
        <v>533</v>
      </c>
      <c r="K304" s="51"/>
      <c r="L304" s="105" t="s">
        <v>611</v>
      </c>
      <c r="M304" s="105"/>
      <c r="N304" s="51"/>
      <c r="O304" s="47"/>
      <c r="P304" s="54" t="s">
        <v>611</v>
      </c>
      <c r="Q304" s="54"/>
      <c r="R304" s="112"/>
    </row>
    <row r="305" spans="1:18">
      <c r="A305" s="20">
        <v>86112</v>
      </c>
      <c r="B305" s="61" t="s">
        <v>147</v>
      </c>
      <c r="C305" s="10">
        <v>2</v>
      </c>
      <c r="D305" s="11">
        <f>VLOOKUP(A305,ПрайсЛист!$A$8:$D$680,4,0)</f>
        <v>1913.2199999999998</v>
      </c>
      <c r="E305" s="24"/>
      <c r="F305" s="12">
        <f t="shared" si="17"/>
        <v>0</v>
      </c>
      <c r="G305" s="12" t="str">
        <f t="shared" si="18"/>
        <v/>
      </c>
      <c r="H305" s="12"/>
      <c r="I305" s="12"/>
      <c r="J305" s="51"/>
      <c r="K305" s="51"/>
      <c r="L305" s="105" t="s">
        <v>611</v>
      </c>
      <c r="M305" s="105"/>
      <c r="N305" s="51"/>
      <c r="O305" s="47"/>
      <c r="P305" s="54" t="s">
        <v>611</v>
      </c>
      <c r="Q305" s="54"/>
      <c r="R305" s="112"/>
    </row>
    <row r="306" spans="1:18">
      <c r="A306" s="20">
        <v>54958</v>
      </c>
      <c r="B306" s="61" t="s">
        <v>487</v>
      </c>
      <c r="C306" s="10">
        <v>5</v>
      </c>
      <c r="D306" s="11">
        <f>VLOOKUP(A306,ПрайсЛист!$A$8:$D$680,4,0)</f>
        <v>1071.8999999999999</v>
      </c>
      <c r="E306" s="24"/>
      <c r="F306" s="12">
        <f t="shared" si="17"/>
        <v>0</v>
      </c>
      <c r="G306" s="12" t="str">
        <f t="shared" si="18"/>
        <v/>
      </c>
      <c r="H306" s="12"/>
      <c r="I306" s="12"/>
      <c r="J306" s="51"/>
      <c r="K306" s="51"/>
      <c r="L306" s="105" t="s">
        <v>611</v>
      </c>
      <c r="M306" s="105"/>
      <c r="N306" s="51"/>
      <c r="O306" s="47"/>
      <c r="P306" s="54" t="s">
        <v>611</v>
      </c>
      <c r="Q306" s="54"/>
      <c r="R306" s="112"/>
    </row>
    <row r="307" spans="1:18">
      <c r="A307" s="20">
        <v>54966</v>
      </c>
      <c r="B307" s="61" t="s">
        <v>40</v>
      </c>
      <c r="C307" s="10">
        <v>5</v>
      </c>
      <c r="D307" s="11">
        <f>VLOOKUP(A307,ПрайсЛист!$A$8:$D$680,4,0)</f>
        <v>1296.8999999999999</v>
      </c>
      <c r="E307" s="24"/>
      <c r="F307" s="12">
        <f t="shared" si="17"/>
        <v>0</v>
      </c>
      <c r="G307" s="12" t="str">
        <f t="shared" si="18"/>
        <v/>
      </c>
      <c r="H307" s="12"/>
      <c r="I307" s="12"/>
      <c r="J307" s="51"/>
      <c r="K307" s="51"/>
      <c r="L307" s="105" t="s">
        <v>611</v>
      </c>
      <c r="M307" s="105"/>
      <c r="N307" s="51"/>
      <c r="O307" s="47"/>
      <c r="P307" s="54" t="s">
        <v>611</v>
      </c>
      <c r="Q307" s="54"/>
      <c r="R307" s="112"/>
    </row>
    <row r="308" spans="1:18">
      <c r="A308" s="20">
        <v>86113</v>
      </c>
      <c r="B308" s="61" t="s">
        <v>488</v>
      </c>
      <c r="C308" s="10">
        <v>2</v>
      </c>
      <c r="D308" s="11">
        <f>VLOOKUP(A308,ПрайсЛист!$A$8:$D$680,4,0)</f>
        <v>1913.2199999999998</v>
      </c>
      <c r="E308" s="24"/>
      <c r="F308" s="12">
        <f t="shared" si="17"/>
        <v>0</v>
      </c>
      <c r="G308" s="12" t="str">
        <f t="shared" si="18"/>
        <v/>
      </c>
      <c r="H308" s="12"/>
      <c r="I308" s="12"/>
      <c r="J308" s="51"/>
      <c r="K308" s="51"/>
      <c r="L308" s="105" t="s">
        <v>611</v>
      </c>
      <c r="M308" s="105"/>
      <c r="N308" s="51"/>
      <c r="O308" s="47"/>
      <c r="P308" s="54" t="s">
        <v>611</v>
      </c>
      <c r="Q308" s="54"/>
      <c r="R308" s="112"/>
    </row>
    <row r="309" spans="1:18">
      <c r="A309" s="20">
        <v>3724</v>
      </c>
      <c r="B309" s="61" t="s">
        <v>162</v>
      </c>
      <c r="C309" s="10">
        <v>2</v>
      </c>
      <c r="D309" s="11">
        <f>VLOOKUP(A309,ПрайсЛист!$A$8:$D$680,4,0)</f>
        <v>2072.3519999999999</v>
      </c>
      <c r="E309" s="24"/>
      <c r="F309" s="12">
        <f t="shared" si="17"/>
        <v>0</v>
      </c>
      <c r="G309" s="12" t="str">
        <f t="shared" si="18"/>
        <v/>
      </c>
      <c r="H309" s="12"/>
      <c r="I309" s="12"/>
      <c r="J309" s="51"/>
      <c r="K309" s="51"/>
      <c r="L309" s="105" t="s">
        <v>611</v>
      </c>
      <c r="M309" s="105"/>
      <c r="N309" s="51"/>
      <c r="O309" s="47"/>
      <c r="P309" s="54" t="s">
        <v>611</v>
      </c>
      <c r="Q309" s="54"/>
      <c r="R309" s="112"/>
    </row>
    <row r="310" spans="1:18">
      <c r="A310" s="20">
        <v>54995</v>
      </c>
      <c r="B310" s="61" t="s">
        <v>41</v>
      </c>
      <c r="C310" s="10">
        <v>2</v>
      </c>
      <c r="D310" s="11">
        <f>VLOOKUP(A310,ПрайсЛист!$A$8:$D$680,4,0)</f>
        <v>3320.9879999999998</v>
      </c>
      <c r="E310" s="24"/>
      <c r="F310" s="12">
        <f t="shared" si="17"/>
        <v>0</v>
      </c>
      <c r="G310" s="12" t="str">
        <f t="shared" si="18"/>
        <v/>
      </c>
      <c r="H310" s="12"/>
      <c r="I310" s="12"/>
      <c r="J310" s="51"/>
      <c r="K310" s="51"/>
      <c r="L310" s="105" t="s">
        <v>611</v>
      </c>
      <c r="M310" s="105"/>
      <c r="N310" s="51"/>
      <c r="O310" s="47"/>
      <c r="P310" s="54" t="s">
        <v>611</v>
      </c>
      <c r="Q310" s="54"/>
      <c r="R310" s="112"/>
    </row>
    <row r="311" spans="1:18" ht="12.75" customHeight="1">
      <c r="A311" s="20">
        <v>3725</v>
      </c>
      <c r="B311" s="61" t="s">
        <v>163</v>
      </c>
      <c r="C311" s="10">
        <v>2</v>
      </c>
      <c r="D311" s="11">
        <f>VLOOKUP(A311,ПрайсЛист!$A$8:$D$680,4,0)</f>
        <v>5082.3359999999993</v>
      </c>
      <c r="E311" s="24"/>
      <c r="F311" s="12">
        <f t="shared" si="17"/>
        <v>0</v>
      </c>
      <c r="G311" s="12" t="str">
        <f t="shared" si="18"/>
        <v/>
      </c>
      <c r="H311" s="12"/>
      <c r="I311" s="12"/>
      <c r="J311" s="51"/>
      <c r="K311" s="51"/>
      <c r="L311" s="105" t="s">
        <v>611</v>
      </c>
      <c r="M311" s="105"/>
      <c r="N311" s="51"/>
      <c r="O311" s="47"/>
      <c r="P311" s="54" t="s">
        <v>611</v>
      </c>
      <c r="Q311" s="54"/>
      <c r="R311" s="112"/>
    </row>
    <row r="312" spans="1:18">
      <c r="A312" s="20">
        <v>3722</v>
      </c>
      <c r="B312" s="61" t="s">
        <v>160</v>
      </c>
      <c r="C312" s="10">
        <v>2</v>
      </c>
      <c r="D312" s="11">
        <f>VLOOKUP(A312,ПрайсЛист!$A$8:$D$680,4,0)</f>
        <v>2753.4360000000001</v>
      </c>
      <c r="E312" s="24"/>
      <c r="F312" s="12">
        <f t="shared" si="17"/>
        <v>0</v>
      </c>
      <c r="G312" s="12" t="str">
        <f t="shared" si="18"/>
        <v/>
      </c>
      <c r="H312" s="12"/>
      <c r="I312" s="12"/>
      <c r="J312" s="51"/>
      <c r="K312" s="51"/>
      <c r="L312" s="105" t="s">
        <v>611</v>
      </c>
      <c r="M312" s="105"/>
      <c r="N312" s="51"/>
      <c r="O312" s="47"/>
      <c r="P312" s="54" t="s">
        <v>611</v>
      </c>
      <c r="Q312" s="54"/>
      <c r="R312" s="112"/>
    </row>
    <row r="313" spans="1:18">
      <c r="A313" s="20">
        <v>55020</v>
      </c>
      <c r="B313" s="61" t="s">
        <v>42</v>
      </c>
      <c r="C313" s="10">
        <v>2</v>
      </c>
      <c r="D313" s="11">
        <f>VLOOKUP(A313,ПрайсЛист!$A$8:$D$680,4,0)</f>
        <v>3320.9879999999998</v>
      </c>
      <c r="E313" s="24"/>
      <c r="F313" s="12">
        <f t="shared" si="17"/>
        <v>0</v>
      </c>
      <c r="G313" s="12" t="str">
        <f t="shared" si="18"/>
        <v/>
      </c>
      <c r="H313" s="12"/>
      <c r="I313" s="12"/>
      <c r="J313" s="51"/>
      <c r="K313" s="51"/>
      <c r="L313" s="105" t="s">
        <v>611</v>
      </c>
      <c r="M313" s="105"/>
      <c r="N313" s="51"/>
      <c r="O313" s="47"/>
      <c r="P313" s="54" t="s">
        <v>611</v>
      </c>
      <c r="Q313" s="54"/>
      <c r="R313" s="112"/>
    </row>
    <row r="314" spans="1:18">
      <c r="A314" s="20">
        <v>3721</v>
      </c>
      <c r="B314" s="61" t="s">
        <v>159</v>
      </c>
      <c r="C314" s="10">
        <v>1</v>
      </c>
      <c r="D314" s="11">
        <f>VLOOKUP(A314,ПрайсЛист!$A$8:$D$680,4,0)</f>
        <v>5082.3359999999993</v>
      </c>
      <c r="E314" s="24"/>
      <c r="F314" s="12">
        <f t="shared" si="17"/>
        <v>0</v>
      </c>
      <c r="G314" s="12" t="str">
        <f t="shared" si="18"/>
        <v/>
      </c>
      <c r="H314" s="12"/>
      <c r="I314" s="12"/>
      <c r="J314" s="51"/>
      <c r="K314" s="51"/>
      <c r="L314" s="105" t="s">
        <v>611</v>
      </c>
      <c r="M314" s="105"/>
      <c r="N314" s="51"/>
      <c r="O314" s="47"/>
      <c r="P314" s="54" t="s">
        <v>611</v>
      </c>
      <c r="Q314" s="54"/>
      <c r="R314" s="112"/>
    </row>
    <row r="315" spans="1:18">
      <c r="A315" s="20">
        <v>55037</v>
      </c>
      <c r="B315" s="61" t="s">
        <v>43</v>
      </c>
      <c r="C315" s="10">
        <v>2</v>
      </c>
      <c r="D315" s="11">
        <f>VLOOKUP(A315,ПрайсЛист!$A$8:$D$680,4,0)</f>
        <v>2894.232</v>
      </c>
      <c r="E315" s="24"/>
      <c r="F315" s="12">
        <f t="shared" si="17"/>
        <v>0</v>
      </c>
      <c r="G315" s="12" t="str">
        <f t="shared" si="18"/>
        <v/>
      </c>
      <c r="H315" s="12"/>
      <c r="I315" s="12"/>
      <c r="J315" s="51"/>
      <c r="K315" s="51"/>
      <c r="L315" s="105" t="s">
        <v>611</v>
      </c>
      <c r="M315" s="105"/>
      <c r="N315" s="51"/>
      <c r="O315" s="47"/>
      <c r="P315" s="54" t="s">
        <v>611</v>
      </c>
      <c r="Q315" s="54"/>
      <c r="R315" s="112"/>
    </row>
    <row r="316" spans="1:18">
      <c r="A316" s="20">
        <v>55043</v>
      </c>
      <c r="B316" s="61" t="s">
        <v>44</v>
      </c>
      <c r="C316" s="10">
        <v>2</v>
      </c>
      <c r="D316" s="11">
        <f>VLOOKUP(A316,ПрайсЛист!$A$8:$D$680,4,0)</f>
        <v>3486.1320000000001</v>
      </c>
      <c r="E316" s="24"/>
      <c r="F316" s="12">
        <f t="shared" si="17"/>
        <v>0</v>
      </c>
      <c r="G316" s="12" t="str">
        <f t="shared" si="18"/>
        <v/>
      </c>
      <c r="H316" s="12"/>
      <c r="I316" s="12"/>
      <c r="J316" s="51"/>
      <c r="K316" s="51"/>
      <c r="L316" s="105" t="s">
        <v>611</v>
      </c>
      <c r="M316" s="105"/>
      <c r="N316" s="51"/>
      <c r="O316" s="47"/>
      <c r="P316" s="54" t="s">
        <v>611</v>
      </c>
      <c r="Q316" s="54"/>
      <c r="R316" s="112"/>
    </row>
    <row r="317" spans="1:18">
      <c r="A317" s="20">
        <v>3720</v>
      </c>
      <c r="B317" s="61" t="s">
        <v>158</v>
      </c>
      <c r="C317" s="10">
        <v>2</v>
      </c>
      <c r="D317" s="11">
        <f>VLOOKUP(A317,ПрайсЛист!$A$8:$D$680,4,0)</f>
        <v>5381.6639999999998</v>
      </c>
      <c r="E317" s="24"/>
      <c r="F317" s="12">
        <f t="shared" si="17"/>
        <v>0</v>
      </c>
      <c r="G317" s="12" t="str">
        <f t="shared" si="18"/>
        <v/>
      </c>
      <c r="H317" s="12"/>
      <c r="I317" s="12"/>
      <c r="J317" s="51"/>
      <c r="K317" s="51"/>
      <c r="L317" s="105" t="s">
        <v>611</v>
      </c>
      <c r="M317" s="105"/>
      <c r="N317" s="51"/>
      <c r="O317" s="47"/>
      <c r="P317" s="54" t="s">
        <v>611</v>
      </c>
      <c r="Q317" s="54"/>
      <c r="R317" s="112"/>
    </row>
    <row r="318" spans="1:18">
      <c r="A318" s="20">
        <v>54814</v>
      </c>
      <c r="B318" s="61" t="s">
        <v>489</v>
      </c>
      <c r="C318" s="10">
        <v>10</v>
      </c>
      <c r="D318" s="11">
        <f>VLOOKUP(A318,ПрайсЛист!$A$8:$D$680,4,0)</f>
        <v>1030.9079999999999</v>
      </c>
      <c r="E318" s="24"/>
      <c r="F318" s="12">
        <f t="shared" si="17"/>
        <v>0</v>
      </c>
      <c r="G318" s="12" t="str">
        <f t="shared" si="18"/>
        <v/>
      </c>
      <c r="H318" s="12"/>
      <c r="I318" s="12"/>
      <c r="J318" s="51"/>
      <c r="K318" s="51"/>
      <c r="L318" s="105" t="s">
        <v>611</v>
      </c>
      <c r="M318" s="105"/>
      <c r="N318" s="51"/>
      <c r="O318" s="47"/>
      <c r="P318" s="54" t="s">
        <v>611</v>
      </c>
      <c r="Q318" s="54"/>
      <c r="R318" s="112"/>
    </row>
    <row r="319" spans="1:18">
      <c r="A319" s="20">
        <v>54857</v>
      </c>
      <c r="B319" s="61" t="s">
        <v>490</v>
      </c>
      <c r="C319" s="10">
        <v>10</v>
      </c>
      <c r="D319" s="11">
        <f>VLOOKUP(A319,ПрайсЛист!$A$8:$D$680,4,0)</f>
        <v>1030.9079999999999</v>
      </c>
      <c r="E319" s="24"/>
      <c r="F319" s="12">
        <f t="shared" si="17"/>
        <v>0</v>
      </c>
      <c r="G319" s="12" t="str">
        <f t="shared" si="18"/>
        <v/>
      </c>
      <c r="H319" s="12"/>
      <c r="I319" s="12"/>
      <c r="J319" s="51"/>
      <c r="K319" s="51"/>
      <c r="L319" s="105" t="s">
        <v>611</v>
      </c>
      <c r="M319" s="105"/>
      <c r="N319" s="51"/>
      <c r="O319" s="47"/>
      <c r="P319" s="54" t="s">
        <v>611</v>
      </c>
      <c r="Q319" s="54"/>
      <c r="R319" s="112"/>
    </row>
    <row r="320" spans="1:18">
      <c r="A320" s="20">
        <v>54862</v>
      </c>
      <c r="B320" s="61" t="s">
        <v>491</v>
      </c>
      <c r="C320" s="10">
        <v>10</v>
      </c>
      <c r="D320" s="11">
        <f>VLOOKUP(A320,ПрайсЛист!$A$8:$D$680,4,0)</f>
        <v>1234.788</v>
      </c>
      <c r="E320" s="24"/>
      <c r="F320" s="12">
        <f t="shared" si="17"/>
        <v>0</v>
      </c>
      <c r="G320" s="12" t="str">
        <f t="shared" si="18"/>
        <v/>
      </c>
      <c r="H320" s="12"/>
      <c r="I320" s="12"/>
      <c r="J320" s="51"/>
      <c r="K320" s="51"/>
      <c r="L320" s="105" t="s">
        <v>611</v>
      </c>
      <c r="M320" s="105"/>
      <c r="N320" s="51"/>
      <c r="O320" s="47"/>
      <c r="P320" s="54" t="s">
        <v>611</v>
      </c>
      <c r="Q320" s="54"/>
      <c r="R320" s="112"/>
    </row>
    <row r="321" spans="1:18">
      <c r="A321" s="20">
        <v>54900</v>
      </c>
      <c r="B321" s="61" t="s">
        <v>492</v>
      </c>
      <c r="C321" s="10">
        <v>10</v>
      </c>
      <c r="D321" s="11">
        <f>VLOOKUP(A321,ПрайсЛист!$A$8:$D$680,4,0)</f>
        <v>1114.0319999999999</v>
      </c>
      <c r="E321" s="24"/>
      <c r="F321" s="12">
        <f t="shared" si="17"/>
        <v>0</v>
      </c>
      <c r="G321" s="12" t="str">
        <f t="shared" si="18"/>
        <v/>
      </c>
      <c r="H321" s="12"/>
      <c r="I321" s="12"/>
      <c r="J321" s="51"/>
      <c r="K321" s="51"/>
      <c r="L321" s="105" t="s">
        <v>611</v>
      </c>
      <c r="M321" s="105"/>
      <c r="N321" s="51"/>
      <c r="O321" s="47"/>
      <c r="P321" s="54" t="s">
        <v>611</v>
      </c>
      <c r="Q321" s="54"/>
      <c r="R321" s="112"/>
    </row>
    <row r="322" spans="1:18">
      <c r="A322" s="20">
        <v>54905</v>
      </c>
      <c r="B322" s="61" t="s">
        <v>493</v>
      </c>
      <c r="C322" s="10">
        <v>10</v>
      </c>
      <c r="D322" s="11">
        <f>VLOOKUP(A322,ПрайсЛист!$A$8:$D$680,4,0)</f>
        <v>1144.896</v>
      </c>
      <c r="E322" s="24"/>
      <c r="F322" s="12">
        <f t="shared" si="17"/>
        <v>0</v>
      </c>
      <c r="G322" s="12" t="str">
        <f t="shared" si="18"/>
        <v/>
      </c>
      <c r="H322" s="12"/>
      <c r="I322" s="12"/>
      <c r="J322" s="51"/>
      <c r="K322" s="51"/>
      <c r="L322" s="105" t="s">
        <v>611</v>
      </c>
      <c r="M322" s="105"/>
      <c r="N322" s="51"/>
      <c r="O322" s="47"/>
      <c r="P322" s="54" t="s">
        <v>611</v>
      </c>
      <c r="Q322" s="54"/>
      <c r="R322" s="112"/>
    </row>
    <row r="323" spans="1:18">
      <c r="A323" s="20">
        <v>3723</v>
      </c>
      <c r="B323" s="61" t="s">
        <v>161</v>
      </c>
      <c r="C323" s="10">
        <v>10</v>
      </c>
      <c r="D323" s="11">
        <f>VLOOKUP(A323,ПрайсЛист!$A$8:$D$680,4,0)</f>
        <v>1176.9960000000001</v>
      </c>
      <c r="E323" s="24"/>
      <c r="F323" s="12">
        <f t="shared" si="17"/>
        <v>0</v>
      </c>
      <c r="G323" s="12" t="str">
        <f t="shared" si="18"/>
        <v/>
      </c>
      <c r="H323" s="12"/>
      <c r="I323" s="12"/>
      <c r="J323" s="51" t="s">
        <v>695</v>
      </c>
      <c r="K323" s="51"/>
      <c r="L323" s="105" t="s">
        <v>611</v>
      </c>
      <c r="M323" s="105"/>
      <c r="N323" s="51"/>
      <c r="O323" s="47"/>
      <c r="P323" s="54" t="s">
        <v>611</v>
      </c>
      <c r="Q323" s="54"/>
      <c r="R323" s="112"/>
    </row>
    <row r="324" spans="1:18">
      <c r="A324" s="20">
        <v>95043</v>
      </c>
      <c r="B324" s="61" t="s">
        <v>56</v>
      </c>
      <c r="C324" s="10">
        <v>2</v>
      </c>
      <c r="D324" s="11">
        <f>VLOOKUP(A324,ПрайсЛист!$A$8:$D$680,4,0)</f>
        <v>2437.5</v>
      </c>
      <c r="E324" s="24"/>
      <c r="F324" s="12">
        <f t="shared" si="17"/>
        <v>0</v>
      </c>
      <c r="G324" s="12" t="str">
        <f t="shared" si="18"/>
        <v/>
      </c>
      <c r="H324" s="12"/>
      <c r="I324" s="12"/>
      <c r="J324" s="51"/>
      <c r="K324" s="51"/>
      <c r="L324" s="105" t="s">
        <v>611</v>
      </c>
      <c r="M324" s="105"/>
      <c r="N324" s="51"/>
      <c r="O324" s="47"/>
      <c r="P324" s="54" t="s">
        <v>611</v>
      </c>
      <c r="Q324" s="54"/>
      <c r="R324" s="112"/>
    </row>
    <row r="325" spans="1:18">
      <c r="A325" s="20">
        <v>3709</v>
      </c>
      <c r="B325" s="61" t="s">
        <v>494</v>
      </c>
      <c r="C325" s="10">
        <v>1</v>
      </c>
      <c r="D325" s="11">
        <f>VLOOKUP(A325,ПрайсЛист!$A$8:$D$680,4,0)</f>
        <v>6531.1080000000002</v>
      </c>
      <c r="E325" s="24"/>
      <c r="F325" s="12">
        <f t="shared" si="17"/>
        <v>0</v>
      </c>
      <c r="G325" s="12" t="str">
        <f t="shared" si="18"/>
        <v/>
      </c>
      <c r="H325" s="12"/>
      <c r="I325" s="12"/>
      <c r="J325" s="51"/>
      <c r="K325" s="51"/>
      <c r="L325" s="105" t="s">
        <v>611</v>
      </c>
      <c r="M325" s="105"/>
      <c r="N325" s="51"/>
      <c r="O325" s="47"/>
      <c r="P325" s="54" t="s">
        <v>611</v>
      </c>
      <c r="Q325" s="54"/>
      <c r="R325" s="112"/>
    </row>
    <row r="326" spans="1:18">
      <c r="A326" s="20">
        <v>54975</v>
      </c>
      <c r="B326" s="61" t="s">
        <v>495</v>
      </c>
      <c r="C326" s="10">
        <v>2</v>
      </c>
      <c r="D326" s="11">
        <f>VLOOKUP(A326,ПрайсЛист!$A$8:$D$680,4,0)</f>
        <v>2257.9560000000001</v>
      </c>
      <c r="E326" s="24"/>
      <c r="F326" s="12">
        <f t="shared" si="17"/>
        <v>0</v>
      </c>
      <c r="G326" s="12" t="str">
        <f t="shared" si="18"/>
        <v/>
      </c>
      <c r="H326" s="12"/>
      <c r="I326" s="12"/>
      <c r="J326" s="51"/>
      <c r="K326" s="51"/>
      <c r="L326" s="105" t="s">
        <v>611</v>
      </c>
      <c r="M326" s="105"/>
      <c r="N326" s="51"/>
      <c r="O326" s="47"/>
      <c r="P326" s="54" t="s">
        <v>611</v>
      </c>
      <c r="Q326" s="54"/>
      <c r="R326" s="112"/>
    </row>
    <row r="327" spans="1:18">
      <c r="A327" s="20">
        <v>54979</v>
      </c>
      <c r="B327" s="61" t="s">
        <v>496</v>
      </c>
      <c r="C327" s="10">
        <v>2</v>
      </c>
      <c r="D327" s="11">
        <f>VLOOKUP(A327,ПрайсЛист!$A$8:$D$680,4,0)</f>
        <v>2457.5039999999999</v>
      </c>
      <c r="E327" s="24"/>
      <c r="F327" s="12">
        <f t="shared" si="17"/>
        <v>0</v>
      </c>
      <c r="G327" s="12" t="str">
        <f t="shared" si="18"/>
        <v/>
      </c>
      <c r="H327" s="12"/>
      <c r="I327" s="12"/>
      <c r="J327" s="51"/>
      <c r="K327" s="51"/>
      <c r="L327" s="105" t="s">
        <v>611</v>
      </c>
      <c r="M327" s="105"/>
      <c r="N327" s="51"/>
      <c r="O327" s="47"/>
      <c r="P327" s="54" t="s">
        <v>611</v>
      </c>
      <c r="Q327" s="54"/>
      <c r="R327" s="112"/>
    </row>
    <row r="328" spans="1:18">
      <c r="A328" s="20">
        <v>73187</v>
      </c>
      <c r="B328" s="61" t="s">
        <v>298</v>
      </c>
      <c r="C328" s="10">
        <v>1</v>
      </c>
      <c r="D328" s="11">
        <f>VLOOKUP(A328,ПрайсЛист!$A$8:$D$680,4,0)</f>
        <v>1474.896</v>
      </c>
      <c r="E328" s="24"/>
      <c r="F328" s="12">
        <f t="shared" si="17"/>
        <v>0</v>
      </c>
      <c r="G328" s="12" t="str">
        <f t="shared" si="18"/>
        <v/>
      </c>
      <c r="H328" s="12"/>
      <c r="I328" s="12"/>
      <c r="J328" s="51"/>
      <c r="K328" s="51"/>
      <c r="L328" s="105" t="s">
        <v>611</v>
      </c>
      <c r="M328" s="105"/>
      <c r="N328" s="51"/>
      <c r="O328" s="47"/>
      <c r="P328" s="54" t="s">
        <v>611</v>
      </c>
      <c r="Q328" s="54"/>
      <c r="R328" s="112"/>
    </row>
    <row r="329" spans="1:18">
      <c r="A329" s="28"/>
      <c r="B329" s="63" t="s">
        <v>253</v>
      </c>
      <c r="C329" s="10" t="s">
        <v>611</v>
      </c>
      <c r="D329" s="11"/>
      <c r="E329" s="24"/>
      <c r="F329" s="12"/>
      <c r="G329" s="12" t="str">
        <f t="shared" si="18"/>
        <v/>
      </c>
      <c r="H329" s="12"/>
      <c r="I329" s="12"/>
      <c r="J329" s="51"/>
      <c r="K329" s="51"/>
      <c r="L329" s="105" t="s">
        <v>611</v>
      </c>
      <c r="M329" s="105"/>
      <c r="N329" s="51"/>
      <c r="O329" s="47"/>
      <c r="P329" s="54" t="s">
        <v>611</v>
      </c>
      <c r="Q329" s="54"/>
      <c r="R329" s="112"/>
    </row>
    <row r="330" spans="1:18">
      <c r="A330" s="20">
        <v>61338</v>
      </c>
      <c r="B330" s="61" t="s">
        <v>254</v>
      </c>
      <c r="C330" s="10">
        <v>50</v>
      </c>
      <c r="D330" s="11">
        <f>VLOOKUP(A330,ПрайсЛист!$A$8:$D$680,4,0)</f>
        <v>145.71600000000001</v>
      </c>
      <c r="E330" s="24"/>
      <c r="F330" s="12">
        <f t="shared" ref="F330:F340" si="19">E330*D330-(D330*E330*$J$3)</f>
        <v>0</v>
      </c>
      <c r="G330" s="12" t="str">
        <f t="shared" si="18"/>
        <v/>
      </c>
      <c r="H330" s="12"/>
      <c r="I330" s="12"/>
      <c r="J330" s="51"/>
      <c r="K330" s="51"/>
      <c r="L330" s="105" t="s">
        <v>611</v>
      </c>
      <c r="M330" s="105"/>
      <c r="N330" s="51"/>
      <c r="O330" s="47"/>
      <c r="P330" s="54" t="s">
        <v>719</v>
      </c>
      <c r="Q330" s="54"/>
      <c r="R330" s="112"/>
    </row>
    <row r="331" spans="1:18">
      <c r="A331" s="20">
        <v>61369</v>
      </c>
      <c r="B331" s="61" t="s">
        <v>255</v>
      </c>
      <c r="C331" s="10">
        <v>50</v>
      </c>
      <c r="D331" s="11">
        <f>VLOOKUP(A331,ПрайсЛист!$A$8:$D$680,4,0)</f>
        <v>170.50800000000001</v>
      </c>
      <c r="E331" s="24"/>
      <c r="F331" s="12">
        <f t="shared" si="19"/>
        <v>0</v>
      </c>
      <c r="G331" s="12" t="str">
        <f t="shared" si="18"/>
        <v/>
      </c>
      <c r="H331" s="12"/>
      <c r="I331" s="12"/>
      <c r="J331" s="51"/>
      <c r="K331" s="51"/>
      <c r="L331" s="105" t="s">
        <v>611</v>
      </c>
      <c r="M331" s="105"/>
      <c r="N331" s="51"/>
      <c r="O331" s="47"/>
      <c r="P331" s="54" t="s">
        <v>719</v>
      </c>
      <c r="Q331" s="54"/>
      <c r="R331" s="112"/>
    </row>
    <row r="332" spans="1:18">
      <c r="A332" s="20">
        <v>61397</v>
      </c>
      <c r="B332" s="61" t="s">
        <v>256</v>
      </c>
      <c r="C332" s="10">
        <v>50</v>
      </c>
      <c r="D332" s="11">
        <f>VLOOKUP(A332,ПрайсЛист!$A$8:$D$680,4,0)</f>
        <v>199.416</v>
      </c>
      <c r="E332" s="24"/>
      <c r="F332" s="12">
        <f t="shared" si="19"/>
        <v>0</v>
      </c>
      <c r="G332" s="12" t="str">
        <f t="shared" si="18"/>
        <v/>
      </c>
      <c r="H332" s="12"/>
      <c r="I332" s="12"/>
      <c r="J332" s="51"/>
      <c r="K332" s="51"/>
      <c r="L332" s="105" t="s">
        <v>611</v>
      </c>
      <c r="M332" s="105"/>
      <c r="N332" s="51"/>
      <c r="O332" s="47"/>
      <c r="P332" s="54" t="s">
        <v>719</v>
      </c>
      <c r="Q332" s="54"/>
      <c r="R332" s="112"/>
    </row>
    <row r="333" spans="1:18" ht="12.75" customHeight="1">
      <c r="A333" s="20">
        <v>92106</v>
      </c>
      <c r="B333" s="61" t="s">
        <v>286</v>
      </c>
      <c r="C333" s="10">
        <v>10</v>
      </c>
      <c r="D333" s="11">
        <f>VLOOKUP(A333,ПрайсЛист!$A$8:$D$680,4,0)</f>
        <v>244.87199999999999</v>
      </c>
      <c r="E333" s="24"/>
      <c r="F333" s="12">
        <f t="shared" si="19"/>
        <v>0</v>
      </c>
      <c r="G333" s="12" t="str">
        <f t="shared" si="18"/>
        <v/>
      </c>
      <c r="H333" s="12"/>
      <c r="I333" s="12"/>
      <c r="J333" s="51"/>
      <c r="K333" s="51"/>
      <c r="L333" s="105" t="s">
        <v>611</v>
      </c>
      <c r="M333" s="105"/>
      <c r="N333" s="51"/>
      <c r="O333" s="47"/>
      <c r="P333" s="54" t="s">
        <v>719</v>
      </c>
      <c r="Q333" s="54"/>
      <c r="R333" s="112"/>
    </row>
    <row r="334" spans="1:18" ht="12.75" customHeight="1">
      <c r="A334" s="20">
        <v>92123</v>
      </c>
      <c r="B334" s="61" t="s">
        <v>287</v>
      </c>
      <c r="C334" s="10">
        <v>10</v>
      </c>
      <c r="D334" s="11">
        <f>VLOOKUP(A334,ПрайсЛист!$A$8:$D$680,4,0)</f>
        <v>408.072</v>
      </c>
      <c r="E334" s="24"/>
      <c r="F334" s="12">
        <f t="shared" si="19"/>
        <v>0</v>
      </c>
      <c r="G334" s="12" t="str">
        <f t="shared" si="18"/>
        <v/>
      </c>
      <c r="H334" s="12"/>
      <c r="I334" s="12"/>
      <c r="J334" s="51"/>
      <c r="K334" s="51"/>
      <c r="L334" s="105" t="s">
        <v>611</v>
      </c>
      <c r="M334" s="105"/>
      <c r="N334" s="51"/>
      <c r="O334" s="47"/>
      <c r="P334" s="54" t="s">
        <v>719</v>
      </c>
      <c r="Q334" s="54"/>
      <c r="R334" s="112"/>
    </row>
    <row r="335" spans="1:18" ht="12.75" customHeight="1">
      <c r="A335" s="20">
        <v>90305</v>
      </c>
      <c r="B335" s="61" t="s">
        <v>268</v>
      </c>
      <c r="C335" s="10">
        <v>100</v>
      </c>
      <c r="D335" s="11">
        <f>VLOOKUP(A335,ПрайсЛист!$A$8:$D$680,4,0)</f>
        <v>39.995999999999995</v>
      </c>
      <c r="E335" s="24"/>
      <c r="F335" s="12">
        <f t="shared" si="19"/>
        <v>0</v>
      </c>
      <c r="G335" s="12" t="str">
        <f t="shared" si="18"/>
        <v/>
      </c>
      <c r="H335" s="12"/>
      <c r="I335" s="12"/>
      <c r="J335" s="51"/>
      <c r="K335" s="51"/>
      <c r="L335" s="105" t="s">
        <v>611</v>
      </c>
      <c r="M335" s="105"/>
      <c r="N335" s="51"/>
      <c r="O335" s="47"/>
      <c r="P335" s="54" t="s">
        <v>611</v>
      </c>
      <c r="Q335" s="54"/>
      <c r="R335" s="112"/>
    </row>
    <row r="336" spans="1:18" ht="12.75" customHeight="1">
      <c r="A336" s="20">
        <v>203234</v>
      </c>
      <c r="B336" s="61" t="s">
        <v>257</v>
      </c>
      <c r="C336" s="10">
        <v>10</v>
      </c>
      <c r="D336" s="69">
        <f>VLOOKUP(A336,ПрайсЛист!$A:$G,7,0)</f>
        <v>117.08399999999999</v>
      </c>
      <c r="E336" s="24"/>
      <c r="F336" s="12">
        <f t="shared" si="19"/>
        <v>0</v>
      </c>
      <c r="G336" s="12" t="str">
        <f t="shared" si="18"/>
        <v/>
      </c>
      <c r="H336" s="129" t="s">
        <v>649</v>
      </c>
      <c r="I336" s="12"/>
      <c r="J336" s="51"/>
      <c r="K336" s="51"/>
      <c r="L336" s="20">
        <v>66576</v>
      </c>
      <c r="M336" s="105">
        <v>203234</v>
      </c>
      <c r="N336" s="107" t="s">
        <v>615</v>
      </c>
      <c r="O336" s="49" t="str">
        <f>IF((E336/10)=ROUND(E336/10,0),"","ВВЕДИТЕ ЗНАЧЕН. КРАТНОЕ 10")</f>
        <v/>
      </c>
      <c r="P336" s="54" t="s">
        <v>611</v>
      </c>
      <c r="Q336" s="54"/>
      <c r="R336" s="112"/>
    </row>
    <row r="337" spans="1:18" ht="12.75" customHeight="1">
      <c r="A337" s="31">
        <v>61427</v>
      </c>
      <c r="B337" s="61" t="s">
        <v>258</v>
      </c>
      <c r="C337" s="10">
        <v>10</v>
      </c>
      <c r="D337" s="11">
        <f>VLOOKUP(A337,ПрайсЛист!$A$8:$D$680,4,0)</f>
        <v>11.58</v>
      </c>
      <c r="E337" s="24"/>
      <c r="F337" s="12">
        <f t="shared" si="19"/>
        <v>0</v>
      </c>
      <c r="G337" s="12" t="str">
        <f t="shared" si="18"/>
        <v/>
      </c>
      <c r="H337" s="12"/>
      <c r="I337" s="12"/>
      <c r="J337" s="51" t="s">
        <v>533</v>
      </c>
      <c r="K337" s="51" t="s">
        <v>559</v>
      </c>
      <c r="L337" s="31">
        <v>61427</v>
      </c>
      <c r="M337" s="108" t="s">
        <v>610</v>
      </c>
      <c r="N337" s="107" t="s">
        <v>616</v>
      </c>
      <c r="O337" s="47"/>
      <c r="P337" s="54" t="s">
        <v>611</v>
      </c>
      <c r="Q337" s="54"/>
      <c r="R337" s="112"/>
    </row>
    <row r="338" spans="1:18">
      <c r="A338" s="20">
        <v>203233</v>
      </c>
      <c r="B338" s="61" t="s">
        <v>259</v>
      </c>
      <c r="C338" s="10">
        <v>10</v>
      </c>
      <c r="D338" s="69">
        <f>VLOOKUP(A338,ПрайсЛист!$A:$G,7,0)</f>
        <v>111.08399999999999</v>
      </c>
      <c r="E338" s="24"/>
      <c r="F338" s="12">
        <f t="shared" si="19"/>
        <v>0</v>
      </c>
      <c r="G338" s="12" t="str">
        <f t="shared" si="18"/>
        <v/>
      </c>
      <c r="H338" s="129" t="s">
        <v>649</v>
      </c>
      <c r="I338" s="12"/>
      <c r="J338" s="51"/>
      <c r="K338" s="51"/>
      <c r="L338" s="20">
        <v>61441</v>
      </c>
      <c r="M338" s="105">
        <v>203233</v>
      </c>
      <c r="N338" s="107" t="s">
        <v>615</v>
      </c>
      <c r="O338" s="47"/>
      <c r="P338" s="54" t="s">
        <v>611</v>
      </c>
      <c r="Q338" s="54"/>
      <c r="R338" s="112"/>
    </row>
    <row r="339" spans="1:18">
      <c r="A339" s="32">
        <v>92138</v>
      </c>
      <c r="B339" s="61" t="s">
        <v>288</v>
      </c>
      <c r="C339" s="10">
        <v>10</v>
      </c>
      <c r="D339" s="11">
        <f>VLOOKUP(A339,ПрайсЛист!$A$8:$D$680,4,0)</f>
        <v>35.064</v>
      </c>
      <c r="E339" s="24"/>
      <c r="F339" s="12">
        <f t="shared" si="19"/>
        <v>0</v>
      </c>
      <c r="G339" s="12" t="str">
        <f t="shared" si="18"/>
        <v/>
      </c>
      <c r="H339" s="12"/>
      <c r="I339" s="12"/>
      <c r="J339" s="51" t="s">
        <v>529</v>
      </c>
      <c r="K339" s="51" t="s">
        <v>530</v>
      </c>
      <c r="L339" s="105" t="s">
        <v>611</v>
      </c>
      <c r="M339" s="105"/>
      <c r="N339" s="51"/>
      <c r="O339" s="47"/>
      <c r="P339" s="54" t="s">
        <v>611</v>
      </c>
      <c r="Q339" s="54"/>
      <c r="R339" s="112"/>
    </row>
    <row r="340" spans="1:18">
      <c r="A340" s="32">
        <v>92142</v>
      </c>
      <c r="B340" s="61" t="s">
        <v>289</v>
      </c>
      <c r="C340" s="10">
        <v>10</v>
      </c>
      <c r="D340" s="69">
        <f>VLOOKUP(A340,ПрайсЛист!$A:$G,7,0)</f>
        <v>109.908</v>
      </c>
      <c r="E340" s="24"/>
      <c r="F340" s="12">
        <f t="shared" si="19"/>
        <v>0</v>
      </c>
      <c r="G340" s="12" t="str">
        <f t="shared" si="18"/>
        <v/>
      </c>
      <c r="H340" s="129" t="s">
        <v>649</v>
      </c>
      <c r="I340" s="12"/>
      <c r="J340" s="51"/>
      <c r="K340" s="51" t="s">
        <v>559</v>
      </c>
      <c r="L340" s="32">
        <v>92142</v>
      </c>
      <c r="M340" s="108" t="s">
        <v>610</v>
      </c>
      <c r="N340" s="107" t="s">
        <v>616</v>
      </c>
      <c r="O340" s="47"/>
      <c r="P340" s="54" t="s">
        <v>611</v>
      </c>
      <c r="Q340" s="54"/>
      <c r="R340" s="112"/>
    </row>
    <row r="341" spans="1:18">
      <c r="A341" s="28"/>
      <c r="B341" s="63" t="s">
        <v>314</v>
      </c>
      <c r="C341" s="10" t="s">
        <v>611</v>
      </c>
      <c r="D341" s="11"/>
      <c r="E341" s="24"/>
      <c r="F341" s="12"/>
      <c r="G341" s="12" t="str">
        <f t="shared" si="18"/>
        <v/>
      </c>
      <c r="H341" s="12"/>
      <c r="I341" s="12"/>
      <c r="J341" s="51"/>
      <c r="K341" s="51"/>
      <c r="L341" s="105" t="s">
        <v>611</v>
      </c>
      <c r="M341" s="105"/>
      <c r="N341" s="51"/>
      <c r="O341" s="47"/>
      <c r="P341" s="54" t="s">
        <v>611</v>
      </c>
      <c r="Q341" s="54"/>
      <c r="R341" s="112"/>
    </row>
    <row r="342" spans="1:18">
      <c r="A342" s="20">
        <v>125308</v>
      </c>
      <c r="B342" s="61" t="s">
        <v>329</v>
      </c>
      <c r="C342" s="10">
        <v>10</v>
      </c>
      <c r="D342" s="11">
        <f>VLOOKUP(A342,ПрайсЛист!$A$8:$D$680,4,0)</f>
        <v>195</v>
      </c>
      <c r="E342" s="24"/>
      <c r="F342" s="48">
        <f t="shared" ref="F342:F354" si="20">E342*D342</f>
        <v>0</v>
      </c>
      <c r="G342" s="12" t="str">
        <f t="shared" si="18"/>
        <v/>
      </c>
      <c r="H342" s="123"/>
      <c r="I342" s="99" t="s">
        <v>608</v>
      </c>
      <c r="J342" s="51"/>
      <c r="K342" s="51"/>
      <c r="L342" s="105" t="s">
        <v>611</v>
      </c>
      <c r="M342" s="105"/>
      <c r="N342" s="51"/>
      <c r="O342" s="49" t="str">
        <f t="shared" ref="O342:O354" si="21">IF((E342/10)=ROUND(E342/10,0),"","ВВЕДИТЕ ЗНАЧЕН. КРАТНОЕ 10")</f>
        <v/>
      </c>
      <c r="P342" s="54" t="s">
        <v>719</v>
      </c>
      <c r="Q342" s="54"/>
      <c r="R342" s="112"/>
    </row>
    <row r="343" spans="1:18">
      <c r="A343" s="20">
        <v>125310</v>
      </c>
      <c r="B343" s="61" t="s">
        <v>330</v>
      </c>
      <c r="C343" s="10">
        <v>10</v>
      </c>
      <c r="D343" s="11">
        <f>VLOOKUP(A343,ПрайсЛист!$A$8:$D$680,4,0)</f>
        <v>195</v>
      </c>
      <c r="E343" s="24"/>
      <c r="F343" s="48">
        <f t="shared" si="20"/>
        <v>0</v>
      </c>
      <c r="G343" s="12" t="str">
        <f t="shared" si="18"/>
        <v/>
      </c>
      <c r="H343" s="123"/>
      <c r="I343" s="99" t="s">
        <v>608</v>
      </c>
      <c r="J343" s="51"/>
      <c r="K343" s="51"/>
      <c r="L343" s="105" t="s">
        <v>611</v>
      </c>
      <c r="M343" s="105"/>
      <c r="N343" s="51"/>
      <c r="O343" s="49" t="str">
        <f t="shared" si="21"/>
        <v/>
      </c>
      <c r="P343" s="54" t="s">
        <v>611</v>
      </c>
      <c r="Q343" s="54"/>
      <c r="R343" s="112"/>
    </row>
    <row r="344" spans="1:18">
      <c r="A344" s="20">
        <v>125311</v>
      </c>
      <c r="B344" s="61" t="s">
        <v>331</v>
      </c>
      <c r="C344" s="10">
        <v>10</v>
      </c>
      <c r="D344" s="11">
        <f>VLOOKUP(A344,ПрайсЛист!$A$8:$D$680,4,0)</f>
        <v>195</v>
      </c>
      <c r="E344" s="24"/>
      <c r="F344" s="48">
        <f t="shared" si="20"/>
        <v>0</v>
      </c>
      <c r="G344" s="12" t="str">
        <f t="shared" si="18"/>
        <v/>
      </c>
      <c r="H344" s="123"/>
      <c r="I344" s="99" t="s">
        <v>608</v>
      </c>
      <c r="J344" s="51"/>
      <c r="K344" s="51"/>
      <c r="L344" s="105" t="s">
        <v>611</v>
      </c>
      <c r="M344" s="105"/>
      <c r="N344" s="51"/>
      <c r="O344" s="49" t="str">
        <f t="shared" si="21"/>
        <v/>
      </c>
      <c r="P344" s="54" t="s">
        <v>611</v>
      </c>
      <c r="Q344" s="54"/>
      <c r="R344" s="112"/>
    </row>
    <row r="345" spans="1:18">
      <c r="A345" s="20">
        <v>125312</v>
      </c>
      <c r="B345" s="61" t="s">
        <v>332</v>
      </c>
      <c r="C345" s="10">
        <v>10</v>
      </c>
      <c r="D345" s="11">
        <f>VLOOKUP(A345,ПрайсЛист!$A$8:$D$680,4,0)</f>
        <v>195</v>
      </c>
      <c r="E345" s="24"/>
      <c r="F345" s="48">
        <f t="shared" si="20"/>
        <v>0</v>
      </c>
      <c r="G345" s="12" t="str">
        <f t="shared" ref="G345:G429" si="22">IFERROR(F345/E345,"")</f>
        <v/>
      </c>
      <c r="H345" s="123"/>
      <c r="I345" s="99" t="s">
        <v>608</v>
      </c>
      <c r="J345" s="51"/>
      <c r="K345" s="51"/>
      <c r="L345" s="105" t="s">
        <v>611</v>
      </c>
      <c r="M345" s="105"/>
      <c r="N345" s="51"/>
      <c r="O345" s="49" t="str">
        <f t="shared" si="21"/>
        <v/>
      </c>
      <c r="P345" s="54" t="s">
        <v>611</v>
      </c>
      <c r="Q345" s="54"/>
      <c r="R345" s="112"/>
    </row>
    <row r="346" spans="1:18">
      <c r="A346" s="20">
        <v>125313</v>
      </c>
      <c r="B346" s="34" t="s">
        <v>652</v>
      </c>
      <c r="C346" s="10">
        <v>10</v>
      </c>
      <c r="D346" s="11">
        <f>VLOOKUP(A346,ПрайсЛист!$A$8:$D$680,4,0)</f>
        <v>195</v>
      </c>
      <c r="E346" s="24"/>
      <c r="F346" s="48">
        <f t="shared" si="20"/>
        <v>0</v>
      </c>
      <c r="G346" s="12" t="str">
        <f t="shared" si="22"/>
        <v/>
      </c>
      <c r="H346" s="123"/>
      <c r="I346" s="99" t="s">
        <v>608</v>
      </c>
      <c r="J346" s="51"/>
      <c r="K346" s="51" t="s">
        <v>530</v>
      </c>
      <c r="L346" s="105" t="s">
        <v>611</v>
      </c>
      <c r="M346" s="105"/>
      <c r="N346" s="51"/>
      <c r="O346" s="49" t="str">
        <f t="shared" si="21"/>
        <v/>
      </c>
      <c r="P346" s="54" t="s">
        <v>611</v>
      </c>
      <c r="Q346" s="54"/>
      <c r="R346" s="112"/>
    </row>
    <row r="347" spans="1:18">
      <c r="A347" s="20">
        <v>151432</v>
      </c>
      <c r="B347" s="61" t="s">
        <v>360</v>
      </c>
      <c r="C347" s="10">
        <v>10</v>
      </c>
      <c r="D347" s="11">
        <f>VLOOKUP(A347,ПрайсЛист!$A$8:$D$680,4,0)</f>
        <v>195</v>
      </c>
      <c r="E347" s="24"/>
      <c r="F347" s="48">
        <f t="shared" si="20"/>
        <v>0</v>
      </c>
      <c r="G347" s="12" t="str">
        <f t="shared" si="22"/>
        <v/>
      </c>
      <c r="H347" s="123"/>
      <c r="I347" s="99" t="s">
        <v>608</v>
      </c>
      <c r="J347" s="51"/>
      <c r="K347" s="51"/>
      <c r="L347" s="105" t="s">
        <v>611</v>
      </c>
      <c r="M347" s="105"/>
      <c r="N347" s="51"/>
      <c r="O347" s="49" t="str">
        <f t="shared" si="21"/>
        <v/>
      </c>
      <c r="P347" s="54" t="s">
        <v>611</v>
      </c>
      <c r="Q347" s="54"/>
      <c r="R347" s="112"/>
    </row>
    <row r="348" spans="1:18">
      <c r="A348" s="20">
        <v>151433</v>
      </c>
      <c r="B348" s="61" t="s">
        <v>361</v>
      </c>
      <c r="C348" s="10">
        <v>10</v>
      </c>
      <c r="D348" s="11">
        <f>VLOOKUP(A348,ПрайсЛист!$A$8:$D$680,4,0)</f>
        <v>195</v>
      </c>
      <c r="E348" s="24"/>
      <c r="F348" s="48">
        <f t="shared" si="20"/>
        <v>0</v>
      </c>
      <c r="G348" s="12" t="str">
        <f t="shared" si="22"/>
        <v/>
      </c>
      <c r="H348" s="123"/>
      <c r="I348" s="99" t="s">
        <v>608</v>
      </c>
      <c r="J348" s="51"/>
      <c r="K348" s="51"/>
      <c r="L348" s="105" t="s">
        <v>611</v>
      </c>
      <c r="M348" s="105"/>
      <c r="N348" s="51"/>
      <c r="O348" s="49" t="str">
        <f t="shared" si="21"/>
        <v/>
      </c>
      <c r="P348" s="54" t="s">
        <v>611</v>
      </c>
      <c r="Q348" s="54"/>
      <c r="R348" s="112"/>
    </row>
    <row r="349" spans="1:18">
      <c r="A349" s="20">
        <v>151434</v>
      </c>
      <c r="B349" s="61" t="s">
        <v>362</v>
      </c>
      <c r="C349" s="10">
        <v>10</v>
      </c>
      <c r="D349" s="11">
        <f>VLOOKUP(A349,ПрайсЛист!$A$8:$D$680,4,0)</f>
        <v>195</v>
      </c>
      <c r="E349" s="24"/>
      <c r="F349" s="48">
        <f t="shared" si="20"/>
        <v>0</v>
      </c>
      <c r="G349" s="12" t="str">
        <f t="shared" si="22"/>
        <v/>
      </c>
      <c r="H349" s="123"/>
      <c r="I349" s="99" t="s">
        <v>608</v>
      </c>
      <c r="J349" s="51"/>
      <c r="K349" s="51"/>
      <c r="L349" s="105" t="s">
        <v>611</v>
      </c>
      <c r="M349" s="105"/>
      <c r="N349" s="51"/>
      <c r="O349" s="49" t="str">
        <f t="shared" si="21"/>
        <v/>
      </c>
      <c r="P349" s="54" t="s">
        <v>611</v>
      </c>
      <c r="Q349" s="54"/>
      <c r="R349" s="112"/>
    </row>
    <row r="350" spans="1:18">
      <c r="A350" s="79">
        <v>191406</v>
      </c>
      <c r="B350" s="81" t="s">
        <v>600</v>
      </c>
      <c r="C350" s="84">
        <v>10</v>
      </c>
      <c r="D350" s="88">
        <f>VLOOKUP(A350,ПрайсЛист!$A$8:$D$680,4,0)</f>
        <v>195</v>
      </c>
      <c r="E350" s="137"/>
      <c r="F350" s="95">
        <f t="shared" si="20"/>
        <v>0</v>
      </c>
      <c r="G350" s="89" t="str">
        <f t="shared" si="22"/>
        <v/>
      </c>
      <c r="H350" s="126"/>
      <c r="I350" s="100" t="s">
        <v>608</v>
      </c>
      <c r="J350" s="52" t="s">
        <v>532</v>
      </c>
      <c r="K350" s="51"/>
      <c r="L350" s="105" t="s">
        <v>611</v>
      </c>
      <c r="M350" s="105"/>
      <c r="N350" s="51"/>
      <c r="O350" s="49" t="str">
        <f t="shared" si="21"/>
        <v/>
      </c>
      <c r="P350" s="54" t="s">
        <v>611</v>
      </c>
      <c r="Q350" s="54"/>
      <c r="R350" s="112"/>
    </row>
    <row r="351" spans="1:18">
      <c r="A351" s="79">
        <v>191407</v>
      </c>
      <c r="B351" s="81" t="s">
        <v>601</v>
      </c>
      <c r="C351" s="84">
        <v>10</v>
      </c>
      <c r="D351" s="88">
        <f>VLOOKUP(A351,ПрайсЛист!$A$8:$D$680,4,0)</f>
        <v>195</v>
      </c>
      <c r="E351" s="137"/>
      <c r="F351" s="95">
        <f t="shared" si="20"/>
        <v>0</v>
      </c>
      <c r="G351" s="89" t="str">
        <f t="shared" si="22"/>
        <v/>
      </c>
      <c r="H351" s="126"/>
      <c r="I351" s="100" t="s">
        <v>608</v>
      </c>
      <c r="J351" s="52" t="s">
        <v>532</v>
      </c>
      <c r="K351" s="51"/>
      <c r="L351" s="105" t="s">
        <v>611</v>
      </c>
      <c r="M351" s="105"/>
      <c r="N351" s="51"/>
      <c r="O351" s="49" t="str">
        <f t="shared" si="21"/>
        <v/>
      </c>
      <c r="P351" s="54" t="s">
        <v>611</v>
      </c>
      <c r="Q351" s="54"/>
      <c r="R351" s="112"/>
    </row>
    <row r="352" spans="1:18">
      <c r="A352" s="79">
        <v>198958</v>
      </c>
      <c r="B352" s="81" t="s">
        <v>682</v>
      </c>
      <c r="C352" s="84">
        <v>10</v>
      </c>
      <c r="D352" s="88">
        <f>VLOOKUP(A352,ПрайсЛист!$A$8:$D$680,4,0)</f>
        <v>195</v>
      </c>
      <c r="E352" s="137"/>
      <c r="F352" s="95">
        <f t="shared" si="20"/>
        <v>0</v>
      </c>
      <c r="G352" s="89" t="str">
        <f t="shared" si="22"/>
        <v/>
      </c>
      <c r="H352" s="126"/>
      <c r="I352" s="100" t="s">
        <v>608</v>
      </c>
      <c r="J352" s="52" t="s">
        <v>532</v>
      </c>
      <c r="K352" s="51"/>
      <c r="L352" s="105"/>
      <c r="M352" s="105"/>
      <c r="N352" s="51"/>
      <c r="O352" s="49" t="str">
        <f t="shared" si="21"/>
        <v/>
      </c>
      <c r="P352" s="54" t="s">
        <v>611</v>
      </c>
      <c r="Q352" s="54"/>
      <c r="R352" s="112"/>
    </row>
    <row r="353" spans="1:19">
      <c r="A353" s="79">
        <v>198959</v>
      </c>
      <c r="B353" s="81" t="s">
        <v>683</v>
      </c>
      <c r="C353" s="84">
        <v>10</v>
      </c>
      <c r="D353" s="88">
        <f>VLOOKUP(A353,ПрайсЛист!$A$8:$D$680,4,0)</f>
        <v>195</v>
      </c>
      <c r="E353" s="137"/>
      <c r="F353" s="95">
        <f t="shared" si="20"/>
        <v>0</v>
      </c>
      <c r="G353" s="89" t="str">
        <f t="shared" si="22"/>
        <v/>
      </c>
      <c r="H353" s="126"/>
      <c r="I353" s="100" t="s">
        <v>608</v>
      </c>
      <c r="J353" s="52" t="s">
        <v>532</v>
      </c>
      <c r="K353" s="51"/>
      <c r="L353" s="105"/>
      <c r="M353" s="105"/>
      <c r="N353" s="51"/>
      <c r="O353" s="49" t="str">
        <f t="shared" si="21"/>
        <v/>
      </c>
      <c r="P353" s="54" t="s">
        <v>611</v>
      </c>
      <c r="Q353" s="54"/>
      <c r="R353" s="112"/>
    </row>
    <row r="354" spans="1:19">
      <c r="A354" s="79">
        <v>198960</v>
      </c>
      <c r="B354" s="81" t="s">
        <v>684</v>
      </c>
      <c r="C354" s="84">
        <v>10</v>
      </c>
      <c r="D354" s="88">
        <f>VLOOKUP(A354,ПрайсЛист!$A$8:$D$680,4,0)</f>
        <v>195</v>
      </c>
      <c r="E354" s="137"/>
      <c r="F354" s="95">
        <f t="shared" si="20"/>
        <v>0</v>
      </c>
      <c r="G354" s="89" t="str">
        <f t="shared" si="22"/>
        <v/>
      </c>
      <c r="H354" s="126"/>
      <c r="I354" s="100" t="s">
        <v>608</v>
      </c>
      <c r="J354" s="52" t="s">
        <v>532</v>
      </c>
      <c r="K354" s="51"/>
      <c r="L354" s="105"/>
      <c r="M354" s="105"/>
      <c r="N354" s="51"/>
      <c r="O354" s="49" t="str">
        <f t="shared" si="21"/>
        <v/>
      </c>
      <c r="P354" s="54" t="s">
        <v>611</v>
      </c>
      <c r="Q354" s="54"/>
      <c r="R354" s="112"/>
    </row>
    <row r="355" spans="1:19" s="74" customFormat="1">
      <c r="A355" s="79">
        <v>178033</v>
      </c>
      <c r="B355" s="81" t="s">
        <v>596</v>
      </c>
      <c r="C355" s="84">
        <v>10</v>
      </c>
      <c r="D355" s="88">
        <f>VLOOKUP(A355,ПрайсЛист!$A$8:$D$680,4,0)</f>
        <v>259.89600000000002</v>
      </c>
      <c r="E355" s="137"/>
      <c r="F355" s="89">
        <f t="shared" ref="F355:F412" si="23">E355*D355-(D355*E355*$J$3)</f>
        <v>0</v>
      </c>
      <c r="G355" s="89" t="str">
        <f>IFERROR(F355/E355,"")</f>
        <v/>
      </c>
      <c r="H355" s="89"/>
      <c r="I355" s="89"/>
      <c r="J355" s="86" t="s">
        <v>599</v>
      </c>
      <c r="K355" s="51"/>
      <c r="L355" s="105" t="s">
        <v>611</v>
      </c>
      <c r="M355" s="105"/>
      <c r="N355" s="51"/>
      <c r="O355" s="72"/>
      <c r="P355" s="54" t="s">
        <v>719</v>
      </c>
      <c r="Q355" s="54"/>
      <c r="R355" s="112"/>
      <c r="S355" s="1"/>
    </row>
    <row r="356" spans="1:19">
      <c r="A356" s="79">
        <v>177588</v>
      </c>
      <c r="B356" s="81" t="s">
        <v>597</v>
      </c>
      <c r="C356" s="84">
        <v>10</v>
      </c>
      <c r="D356" s="88">
        <f>VLOOKUP(A356,ПрайсЛист!$A$8:$D$680,4,0)</f>
        <v>259.89600000000002</v>
      </c>
      <c r="E356" s="137"/>
      <c r="F356" s="89">
        <f t="shared" si="23"/>
        <v>0</v>
      </c>
      <c r="G356" s="89" t="str">
        <f>IFERROR(F356/E356,"")</f>
        <v/>
      </c>
      <c r="H356" s="89"/>
      <c r="I356" s="89"/>
      <c r="J356" s="86" t="s">
        <v>599</v>
      </c>
      <c r="K356" s="51"/>
      <c r="L356" s="105" t="s">
        <v>611</v>
      </c>
      <c r="M356" s="105"/>
      <c r="N356" s="51"/>
      <c r="O356" s="47"/>
      <c r="P356" s="54" t="s">
        <v>611</v>
      </c>
      <c r="Q356" s="54"/>
      <c r="R356" s="112"/>
    </row>
    <row r="357" spans="1:19">
      <c r="A357" s="79">
        <v>178040</v>
      </c>
      <c r="B357" s="81" t="s">
        <v>598</v>
      </c>
      <c r="C357" s="84">
        <v>10</v>
      </c>
      <c r="D357" s="88">
        <f>VLOOKUP(A357,ПрайсЛист!$A$8:$D$680,4,0)</f>
        <v>259.89600000000002</v>
      </c>
      <c r="E357" s="137"/>
      <c r="F357" s="89">
        <f t="shared" si="23"/>
        <v>0</v>
      </c>
      <c r="G357" s="89" t="str">
        <f>IFERROR(F357/E357,"")</f>
        <v/>
      </c>
      <c r="H357" s="89"/>
      <c r="I357" s="89"/>
      <c r="J357" s="86" t="s">
        <v>599</v>
      </c>
      <c r="K357" s="51"/>
      <c r="L357" s="105" t="s">
        <v>611</v>
      </c>
      <c r="M357" s="105"/>
      <c r="N357" s="51"/>
      <c r="O357" s="49" t="str">
        <f>IF((E357/10)=ROUND(E357/10,0),"","ВВЕДИТЕ ЗНАЧЕН. КРАТНОЕ 10")</f>
        <v/>
      </c>
      <c r="P357" s="54" t="s">
        <v>611</v>
      </c>
      <c r="Q357" s="54"/>
      <c r="R357" s="112"/>
    </row>
    <row r="358" spans="1:19">
      <c r="A358" s="20">
        <v>69667</v>
      </c>
      <c r="B358" s="61" t="s">
        <v>639</v>
      </c>
      <c r="C358" s="10">
        <v>10</v>
      </c>
      <c r="D358" s="11">
        <f>VLOOKUP(A358,ПрайсЛист!$A$8:$D$680,4,0)</f>
        <v>353.29200000000003</v>
      </c>
      <c r="E358" s="24"/>
      <c r="F358" s="12">
        <f t="shared" si="23"/>
        <v>0</v>
      </c>
      <c r="G358" s="12" t="str">
        <f t="shared" si="22"/>
        <v/>
      </c>
      <c r="H358" s="12"/>
      <c r="I358" s="12"/>
      <c r="J358" s="51"/>
      <c r="K358" s="124" t="s">
        <v>531</v>
      </c>
      <c r="L358" s="105"/>
      <c r="M358" s="105"/>
      <c r="N358" s="51"/>
      <c r="O358" s="47"/>
      <c r="P358" s="54" t="s">
        <v>611</v>
      </c>
      <c r="Q358" s="54"/>
      <c r="R358" s="112"/>
    </row>
    <row r="359" spans="1:19">
      <c r="A359" s="20">
        <v>125414</v>
      </c>
      <c r="B359" s="61" t="s">
        <v>315</v>
      </c>
      <c r="C359" s="10">
        <v>50</v>
      </c>
      <c r="D359" s="11">
        <f>VLOOKUP(A359,ПрайсЛист!$A:$G,7,0)</f>
        <v>173.916</v>
      </c>
      <c r="E359" s="24"/>
      <c r="F359" s="12">
        <f t="shared" si="23"/>
        <v>0</v>
      </c>
      <c r="G359" s="12" t="str">
        <f t="shared" si="22"/>
        <v/>
      </c>
      <c r="H359" s="123" t="s">
        <v>649</v>
      </c>
      <c r="I359" s="12"/>
      <c r="J359" s="51"/>
      <c r="K359" s="51"/>
      <c r="L359" s="105" t="s">
        <v>611</v>
      </c>
      <c r="M359" s="105"/>
      <c r="N359" s="51"/>
      <c r="O359" s="47"/>
      <c r="P359" s="54" t="s">
        <v>719</v>
      </c>
      <c r="Q359" s="54"/>
      <c r="R359" s="112"/>
    </row>
    <row r="360" spans="1:19">
      <c r="A360" s="20">
        <v>125416</v>
      </c>
      <c r="B360" s="61" t="s">
        <v>355</v>
      </c>
      <c r="C360" s="10">
        <v>50</v>
      </c>
      <c r="D360" s="11">
        <f>VLOOKUP(A360,ПрайсЛист!$A:$G,7,0)</f>
        <v>173.916</v>
      </c>
      <c r="E360" s="24"/>
      <c r="F360" s="12">
        <f t="shared" si="23"/>
        <v>0</v>
      </c>
      <c r="G360" s="12" t="str">
        <f t="shared" si="22"/>
        <v/>
      </c>
      <c r="H360" s="123" t="s">
        <v>649</v>
      </c>
      <c r="I360" s="12"/>
      <c r="J360" s="51"/>
      <c r="K360" s="51"/>
      <c r="L360" s="105" t="s">
        <v>611</v>
      </c>
      <c r="M360" s="105"/>
      <c r="N360" s="51"/>
      <c r="O360" s="47"/>
      <c r="P360" s="54" t="s">
        <v>611</v>
      </c>
      <c r="Q360" s="54"/>
      <c r="R360" s="112"/>
    </row>
    <row r="361" spans="1:19">
      <c r="A361" s="20">
        <v>125415</v>
      </c>
      <c r="B361" s="61" t="s">
        <v>316</v>
      </c>
      <c r="C361" s="10">
        <v>50</v>
      </c>
      <c r="D361" s="11">
        <f>VLOOKUP(A361,ПрайсЛист!$A:$G,7,0)</f>
        <v>173.916</v>
      </c>
      <c r="E361" s="24"/>
      <c r="F361" s="12">
        <f t="shared" si="23"/>
        <v>0</v>
      </c>
      <c r="G361" s="12" t="str">
        <f t="shared" si="22"/>
        <v/>
      </c>
      <c r="H361" s="123" t="s">
        <v>649</v>
      </c>
      <c r="I361" s="12"/>
      <c r="J361" s="51"/>
      <c r="K361" s="51"/>
      <c r="L361" s="105" t="s">
        <v>611</v>
      </c>
      <c r="M361" s="105"/>
      <c r="N361" s="51"/>
      <c r="O361" s="47"/>
      <c r="P361" s="54" t="s">
        <v>611</v>
      </c>
      <c r="Q361" s="54"/>
      <c r="R361" s="112"/>
    </row>
    <row r="362" spans="1:19">
      <c r="A362" s="20">
        <v>125417</v>
      </c>
      <c r="B362" s="61" t="s">
        <v>317</v>
      </c>
      <c r="C362" s="10">
        <v>50</v>
      </c>
      <c r="D362" s="11">
        <f>VLOOKUP(A362,ПрайсЛист!$A:$G,7,0)</f>
        <v>180.6</v>
      </c>
      <c r="E362" s="24"/>
      <c r="F362" s="12">
        <f t="shared" si="23"/>
        <v>0</v>
      </c>
      <c r="G362" s="12" t="str">
        <f t="shared" si="22"/>
        <v/>
      </c>
      <c r="H362" s="123" t="s">
        <v>649</v>
      </c>
      <c r="I362" s="12"/>
      <c r="J362" s="51"/>
      <c r="K362" s="51"/>
      <c r="L362" s="105" t="s">
        <v>611</v>
      </c>
      <c r="M362" s="105"/>
      <c r="N362" s="51"/>
      <c r="O362" s="47"/>
      <c r="P362" s="54" t="s">
        <v>719</v>
      </c>
      <c r="Q362" s="54"/>
      <c r="R362" s="112"/>
    </row>
    <row r="363" spans="1:19">
      <c r="A363" s="20">
        <v>125419</v>
      </c>
      <c r="B363" s="61" t="s">
        <v>318</v>
      </c>
      <c r="C363" s="10">
        <v>50</v>
      </c>
      <c r="D363" s="11">
        <f>VLOOKUP(A363,ПрайсЛист!$A:$G,7,0)</f>
        <v>180.6</v>
      </c>
      <c r="E363" s="24"/>
      <c r="F363" s="12">
        <f t="shared" si="23"/>
        <v>0</v>
      </c>
      <c r="G363" s="12" t="str">
        <f t="shared" si="22"/>
        <v/>
      </c>
      <c r="H363" s="123" t="s">
        <v>649</v>
      </c>
      <c r="I363" s="12"/>
      <c r="J363" s="51"/>
      <c r="K363" s="51"/>
      <c r="L363" s="105" t="s">
        <v>611</v>
      </c>
      <c r="M363" s="105"/>
      <c r="N363" s="51"/>
      <c r="O363" s="47"/>
      <c r="P363" s="54" t="s">
        <v>611</v>
      </c>
      <c r="Q363" s="54"/>
      <c r="R363" s="112"/>
    </row>
    <row r="364" spans="1:19">
      <c r="A364" s="20">
        <v>125418</v>
      </c>
      <c r="B364" s="61" t="s">
        <v>319</v>
      </c>
      <c r="C364" s="10">
        <v>50</v>
      </c>
      <c r="D364" s="11">
        <f>VLOOKUP(A364,ПрайсЛист!$A:$G,7,0)</f>
        <v>180.6</v>
      </c>
      <c r="E364" s="24"/>
      <c r="F364" s="12">
        <f t="shared" si="23"/>
        <v>0</v>
      </c>
      <c r="G364" s="12" t="str">
        <f t="shared" si="22"/>
        <v/>
      </c>
      <c r="H364" s="123" t="s">
        <v>649</v>
      </c>
      <c r="I364" s="12"/>
      <c r="J364" s="51"/>
      <c r="K364" s="51"/>
      <c r="L364" s="105" t="s">
        <v>611</v>
      </c>
      <c r="M364" s="105"/>
      <c r="N364" s="51"/>
      <c r="O364" s="47"/>
      <c r="P364" s="54" t="s">
        <v>611</v>
      </c>
      <c r="Q364" s="54"/>
      <c r="R364" s="112"/>
    </row>
    <row r="365" spans="1:19">
      <c r="A365" s="20">
        <v>158810</v>
      </c>
      <c r="B365" s="61" t="s">
        <v>397</v>
      </c>
      <c r="C365" s="10">
        <v>50</v>
      </c>
      <c r="D365" s="11">
        <f>VLOOKUP(A365,ПрайсЛист!$A:$G,7,0)</f>
        <v>180.6</v>
      </c>
      <c r="E365" s="24"/>
      <c r="F365" s="12">
        <f t="shared" si="23"/>
        <v>0</v>
      </c>
      <c r="G365" s="12" t="str">
        <f t="shared" si="22"/>
        <v/>
      </c>
      <c r="H365" s="123" t="s">
        <v>649</v>
      </c>
      <c r="I365" s="12"/>
      <c r="J365" s="51"/>
      <c r="K365" s="51"/>
      <c r="L365" s="105" t="s">
        <v>611</v>
      </c>
      <c r="M365" s="105"/>
      <c r="N365" s="51"/>
      <c r="O365" s="47"/>
      <c r="P365" s="54" t="s">
        <v>611</v>
      </c>
      <c r="Q365" s="54"/>
      <c r="R365" s="112"/>
    </row>
    <row r="366" spans="1:19">
      <c r="A366" s="20">
        <v>158811</v>
      </c>
      <c r="B366" s="61" t="s">
        <v>398</v>
      </c>
      <c r="C366" s="10">
        <v>50</v>
      </c>
      <c r="D366" s="11">
        <f>VLOOKUP(A366,ПрайсЛист!$A:$G,7,0)</f>
        <v>180.6</v>
      </c>
      <c r="E366" s="24"/>
      <c r="F366" s="12">
        <f t="shared" si="23"/>
        <v>0</v>
      </c>
      <c r="G366" s="12" t="str">
        <f t="shared" si="22"/>
        <v/>
      </c>
      <c r="H366" s="123" t="s">
        <v>649</v>
      </c>
      <c r="I366" s="12"/>
      <c r="J366" s="51"/>
      <c r="K366" s="51"/>
      <c r="L366" s="105" t="s">
        <v>611</v>
      </c>
      <c r="M366" s="105"/>
      <c r="N366" s="51"/>
      <c r="O366" s="47"/>
      <c r="P366" s="54" t="s">
        <v>611</v>
      </c>
      <c r="Q366" s="54"/>
      <c r="R366" s="112"/>
    </row>
    <row r="367" spans="1:19">
      <c r="A367" s="20">
        <v>158812</v>
      </c>
      <c r="B367" s="61" t="s">
        <v>399</v>
      </c>
      <c r="C367" s="10">
        <v>50</v>
      </c>
      <c r="D367" s="11">
        <f>VLOOKUP(A367,ПрайсЛист!$A:$G,7,0)</f>
        <v>180.6</v>
      </c>
      <c r="E367" s="24"/>
      <c r="F367" s="12">
        <f t="shared" si="23"/>
        <v>0</v>
      </c>
      <c r="G367" s="12" t="str">
        <f t="shared" si="22"/>
        <v/>
      </c>
      <c r="H367" s="123" t="s">
        <v>649</v>
      </c>
      <c r="I367" s="12"/>
      <c r="J367" s="51"/>
      <c r="K367" s="51"/>
      <c r="L367" s="105" t="s">
        <v>611</v>
      </c>
      <c r="M367" s="105"/>
      <c r="N367" s="51"/>
      <c r="O367" s="47"/>
      <c r="P367" s="54" t="s">
        <v>611</v>
      </c>
      <c r="Q367" s="54"/>
      <c r="R367" s="112"/>
    </row>
    <row r="368" spans="1:19">
      <c r="A368" s="79">
        <v>204712</v>
      </c>
      <c r="B368" s="81" t="s">
        <v>737</v>
      </c>
      <c r="C368" s="84">
        <v>10</v>
      </c>
      <c r="D368" s="88">
        <f>VLOOKUP(A368,ПрайсЛист!$A:$G,7,0)</f>
        <v>180.6</v>
      </c>
      <c r="E368" s="137"/>
      <c r="F368" s="89">
        <f t="shared" si="23"/>
        <v>0</v>
      </c>
      <c r="G368" s="89" t="str">
        <f t="shared" si="22"/>
        <v/>
      </c>
      <c r="H368" s="126" t="s">
        <v>649</v>
      </c>
      <c r="I368" s="89"/>
      <c r="J368" s="52" t="s">
        <v>532</v>
      </c>
      <c r="K368" s="51"/>
      <c r="L368" s="105"/>
      <c r="M368" s="105"/>
      <c r="N368" s="51"/>
      <c r="O368" s="47"/>
      <c r="P368" s="54"/>
      <c r="Q368" s="54"/>
      <c r="R368" s="112"/>
    </row>
    <row r="369" spans="1:18">
      <c r="A369" s="79">
        <v>204713</v>
      </c>
      <c r="B369" s="81" t="s">
        <v>738</v>
      </c>
      <c r="C369" s="84">
        <v>10</v>
      </c>
      <c r="D369" s="88">
        <f>VLOOKUP(A369,ПрайсЛист!$A:$G,7,0)</f>
        <v>180.6</v>
      </c>
      <c r="E369" s="137"/>
      <c r="F369" s="89">
        <f t="shared" si="23"/>
        <v>0</v>
      </c>
      <c r="G369" s="89" t="str">
        <f t="shared" si="22"/>
        <v/>
      </c>
      <c r="H369" s="126" t="s">
        <v>649</v>
      </c>
      <c r="I369" s="89"/>
      <c r="J369" s="52" t="s">
        <v>532</v>
      </c>
      <c r="K369" s="51"/>
      <c r="L369" s="105"/>
      <c r="M369" s="105"/>
      <c r="N369" s="51"/>
      <c r="O369" s="47"/>
      <c r="P369" s="54"/>
      <c r="Q369" s="54"/>
      <c r="R369" s="112"/>
    </row>
    <row r="370" spans="1:18">
      <c r="A370" s="79">
        <v>204714</v>
      </c>
      <c r="B370" s="81" t="s">
        <v>739</v>
      </c>
      <c r="C370" s="84">
        <v>10</v>
      </c>
      <c r="D370" s="88">
        <f>VLOOKUP(A370,ПрайсЛист!$A:$G,7,0)</f>
        <v>180.6</v>
      </c>
      <c r="E370" s="137"/>
      <c r="F370" s="89">
        <f t="shared" si="23"/>
        <v>0</v>
      </c>
      <c r="G370" s="89" t="str">
        <f t="shared" si="22"/>
        <v/>
      </c>
      <c r="H370" s="126" t="s">
        <v>649</v>
      </c>
      <c r="I370" s="89"/>
      <c r="J370" s="52" t="s">
        <v>532</v>
      </c>
      <c r="K370" s="51"/>
      <c r="L370" s="105"/>
      <c r="M370" s="105"/>
      <c r="N370" s="51"/>
      <c r="O370" s="47"/>
      <c r="P370" s="54"/>
      <c r="Q370" s="54"/>
      <c r="R370" s="112"/>
    </row>
    <row r="371" spans="1:18">
      <c r="A371" s="79">
        <v>204715</v>
      </c>
      <c r="B371" s="81" t="s">
        <v>740</v>
      </c>
      <c r="C371" s="84">
        <v>10</v>
      </c>
      <c r="D371" s="88">
        <f>VLOOKUP(A371,ПрайсЛист!$A:$G,7,0)</f>
        <v>180.6</v>
      </c>
      <c r="E371" s="137"/>
      <c r="F371" s="89">
        <f t="shared" si="23"/>
        <v>0</v>
      </c>
      <c r="G371" s="89" t="str">
        <f t="shared" si="22"/>
        <v/>
      </c>
      <c r="H371" s="126" t="s">
        <v>649</v>
      </c>
      <c r="I371" s="89"/>
      <c r="J371" s="52" t="s">
        <v>532</v>
      </c>
      <c r="K371" s="51"/>
      <c r="L371" s="105"/>
      <c r="M371" s="105"/>
      <c r="N371" s="51"/>
      <c r="O371" s="47"/>
      <c r="P371" s="54"/>
      <c r="Q371" s="54"/>
      <c r="R371" s="112"/>
    </row>
    <row r="372" spans="1:18">
      <c r="A372" s="20">
        <v>161486</v>
      </c>
      <c r="B372" s="61" t="s">
        <v>518</v>
      </c>
      <c r="C372" s="10">
        <v>72</v>
      </c>
      <c r="D372" s="11">
        <f>VLOOKUP(A372,ПрайсЛист!$A$8:$D$680,4,0)</f>
        <v>269.05200000000002</v>
      </c>
      <c r="E372" s="24"/>
      <c r="F372" s="12">
        <f t="shared" si="23"/>
        <v>0</v>
      </c>
      <c r="G372" s="12" t="str">
        <f t="shared" si="22"/>
        <v/>
      </c>
      <c r="H372" s="12"/>
      <c r="I372" s="12"/>
      <c r="J372" s="51"/>
      <c r="K372" s="51"/>
      <c r="L372" s="105" t="s">
        <v>611</v>
      </c>
      <c r="M372" s="105"/>
      <c r="N372" s="51"/>
      <c r="O372" s="47"/>
      <c r="P372" s="54" t="s">
        <v>611</v>
      </c>
      <c r="Q372" s="54"/>
      <c r="R372" s="112"/>
    </row>
    <row r="373" spans="1:18">
      <c r="A373" s="20">
        <v>161487</v>
      </c>
      <c r="B373" s="61" t="s">
        <v>519</v>
      </c>
      <c r="C373" s="10">
        <v>72</v>
      </c>
      <c r="D373" s="11">
        <f>VLOOKUP(A373,ПрайсЛист!$A$8:$D$680,4,0)</f>
        <v>269.05200000000002</v>
      </c>
      <c r="E373" s="24"/>
      <c r="F373" s="12">
        <f t="shared" si="23"/>
        <v>0</v>
      </c>
      <c r="G373" s="12" t="str">
        <f t="shared" si="22"/>
        <v/>
      </c>
      <c r="H373" s="12"/>
      <c r="I373" s="12"/>
      <c r="J373" s="51"/>
      <c r="K373" s="51"/>
      <c r="L373" s="105" t="s">
        <v>611</v>
      </c>
      <c r="M373" s="105"/>
      <c r="N373" s="51"/>
      <c r="O373" s="47"/>
      <c r="P373" s="54" t="s">
        <v>611</v>
      </c>
      <c r="Q373" s="54"/>
      <c r="R373" s="112"/>
    </row>
    <row r="374" spans="1:18">
      <c r="A374" s="20">
        <v>161488</v>
      </c>
      <c r="B374" s="61" t="s">
        <v>520</v>
      </c>
      <c r="C374" s="10">
        <v>72</v>
      </c>
      <c r="D374" s="11">
        <f>VLOOKUP(A374,ПрайсЛист!$A$8:$D$680,4,0)</f>
        <v>269.05200000000002</v>
      </c>
      <c r="E374" s="24"/>
      <c r="F374" s="12">
        <f t="shared" si="23"/>
        <v>0</v>
      </c>
      <c r="G374" s="12" t="str">
        <f t="shared" si="22"/>
        <v/>
      </c>
      <c r="H374" s="12"/>
      <c r="I374" s="12"/>
      <c r="J374" s="51"/>
      <c r="K374" s="51"/>
      <c r="L374" s="105" t="s">
        <v>611</v>
      </c>
      <c r="M374" s="105"/>
      <c r="N374" s="51"/>
      <c r="O374" s="47"/>
      <c r="P374" s="54" t="s">
        <v>611</v>
      </c>
      <c r="Q374" s="54"/>
      <c r="R374" s="112"/>
    </row>
    <row r="375" spans="1:18">
      <c r="A375" s="20">
        <v>161489</v>
      </c>
      <c r="B375" s="61" t="s">
        <v>521</v>
      </c>
      <c r="C375" s="10">
        <v>72</v>
      </c>
      <c r="D375" s="11">
        <f>VLOOKUP(A375,ПрайсЛист!$A$8:$D$680,4,0)</f>
        <v>269.05200000000002</v>
      </c>
      <c r="E375" s="24"/>
      <c r="F375" s="12">
        <f t="shared" si="23"/>
        <v>0</v>
      </c>
      <c r="G375" s="12" t="str">
        <f t="shared" si="22"/>
        <v/>
      </c>
      <c r="H375" s="12"/>
      <c r="I375" s="12"/>
      <c r="J375" s="51"/>
      <c r="K375" s="51"/>
      <c r="L375" s="105" t="s">
        <v>611</v>
      </c>
      <c r="M375" s="105"/>
      <c r="N375" s="51"/>
      <c r="O375" s="47"/>
      <c r="P375" s="54" t="s">
        <v>611</v>
      </c>
      <c r="Q375" s="54"/>
      <c r="R375" s="112"/>
    </row>
    <row r="376" spans="1:18">
      <c r="A376" s="20">
        <v>161490</v>
      </c>
      <c r="B376" s="61" t="s">
        <v>522</v>
      </c>
      <c r="C376" s="10">
        <v>72</v>
      </c>
      <c r="D376" s="11">
        <f>VLOOKUP(A376,ПрайсЛист!$A$8:$D$680,4,0)</f>
        <v>269.05200000000002</v>
      </c>
      <c r="E376" s="24"/>
      <c r="F376" s="12">
        <f t="shared" si="23"/>
        <v>0</v>
      </c>
      <c r="G376" s="12" t="str">
        <f t="shared" si="22"/>
        <v/>
      </c>
      <c r="H376" s="12"/>
      <c r="I376" s="12"/>
      <c r="J376" s="51"/>
      <c r="K376" s="51"/>
      <c r="L376" s="105" t="s">
        <v>611</v>
      </c>
      <c r="M376" s="105"/>
      <c r="N376" s="51"/>
      <c r="O376" s="47"/>
      <c r="P376" s="54" t="s">
        <v>611</v>
      </c>
      <c r="Q376" s="54"/>
      <c r="R376" s="112"/>
    </row>
    <row r="377" spans="1:18">
      <c r="A377" s="20">
        <v>161491</v>
      </c>
      <c r="B377" s="61" t="s">
        <v>523</v>
      </c>
      <c r="C377" s="10">
        <v>72</v>
      </c>
      <c r="D377" s="11">
        <f>VLOOKUP(A377,ПрайсЛист!$A$8:$D$680,4,0)</f>
        <v>269.05200000000002</v>
      </c>
      <c r="E377" s="24"/>
      <c r="F377" s="12">
        <f t="shared" si="23"/>
        <v>0</v>
      </c>
      <c r="G377" s="12" t="str">
        <f t="shared" si="22"/>
        <v/>
      </c>
      <c r="H377" s="12"/>
      <c r="I377" s="12"/>
      <c r="J377" s="51"/>
      <c r="K377" s="51"/>
      <c r="L377" s="105" t="s">
        <v>611</v>
      </c>
      <c r="M377" s="105"/>
      <c r="N377" s="51"/>
      <c r="O377" s="47"/>
      <c r="P377" s="54" t="s">
        <v>611</v>
      </c>
      <c r="Q377" s="54" t="s">
        <v>534</v>
      </c>
      <c r="R377" s="112"/>
    </row>
    <row r="378" spans="1:18">
      <c r="A378" s="20">
        <v>125420</v>
      </c>
      <c r="B378" s="61" t="s">
        <v>320</v>
      </c>
      <c r="C378" s="10">
        <v>50</v>
      </c>
      <c r="D378" s="11">
        <f>VLOOKUP(A378,ПрайсЛист!$A:$G,7,0)</f>
        <v>217.81199999999998</v>
      </c>
      <c r="E378" s="24"/>
      <c r="F378" s="12">
        <f>E378*D378-(D378*E378*$J$3)</f>
        <v>0</v>
      </c>
      <c r="G378" s="12" t="str">
        <f>IFERROR(F378/E378,"")</f>
        <v/>
      </c>
      <c r="H378" s="123" t="s">
        <v>649</v>
      </c>
      <c r="I378" s="12"/>
      <c r="J378" s="51"/>
      <c r="K378" s="51"/>
      <c r="L378" s="105" t="s">
        <v>611</v>
      </c>
      <c r="M378" s="105"/>
      <c r="N378" s="51"/>
      <c r="O378" s="47"/>
      <c r="P378" s="54" t="s">
        <v>719</v>
      </c>
      <c r="Q378" s="54"/>
      <c r="R378" s="112"/>
    </row>
    <row r="379" spans="1:18">
      <c r="A379" s="20">
        <v>125422</v>
      </c>
      <c r="B379" s="61" t="s">
        <v>321</v>
      </c>
      <c r="C379" s="10">
        <v>50</v>
      </c>
      <c r="D379" s="11">
        <f>VLOOKUP(A379,ПрайсЛист!$A:$G,7,0)</f>
        <v>217.81199999999998</v>
      </c>
      <c r="E379" s="24"/>
      <c r="F379" s="12">
        <f t="shared" si="23"/>
        <v>0</v>
      </c>
      <c r="G379" s="12" t="str">
        <f t="shared" si="22"/>
        <v/>
      </c>
      <c r="H379" s="123" t="s">
        <v>649</v>
      </c>
      <c r="I379" s="12"/>
      <c r="J379" s="51"/>
      <c r="K379" s="51"/>
      <c r="L379" s="105" t="s">
        <v>611</v>
      </c>
      <c r="M379" s="105"/>
      <c r="N379" s="51"/>
      <c r="O379" s="47"/>
      <c r="P379" s="54" t="s">
        <v>611</v>
      </c>
      <c r="Q379" s="54"/>
      <c r="R379" s="112"/>
    </row>
    <row r="380" spans="1:18">
      <c r="A380" s="20">
        <v>125421</v>
      </c>
      <c r="B380" s="61" t="s">
        <v>322</v>
      </c>
      <c r="C380" s="10">
        <v>50</v>
      </c>
      <c r="D380" s="11">
        <f>VLOOKUP(A380,ПрайсЛист!$A:$G,7,0)</f>
        <v>217.81199999999998</v>
      </c>
      <c r="E380" s="24"/>
      <c r="F380" s="12">
        <f t="shared" si="23"/>
        <v>0</v>
      </c>
      <c r="G380" s="12" t="str">
        <f t="shared" si="22"/>
        <v/>
      </c>
      <c r="H380" s="123" t="s">
        <v>649</v>
      </c>
      <c r="I380" s="12"/>
      <c r="J380" s="51"/>
      <c r="K380" s="51"/>
      <c r="L380" s="105" t="s">
        <v>611</v>
      </c>
      <c r="M380" s="105"/>
      <c r="N380" s="51"/>
      <c r="O380" s="47"/>
      <c r="P380" s="54" t="s">
        <v>611</v>
      </c>
      <c r="Q380" s="54"/>
      <c r="R380" s="112"/>
    </row>
    <row r="381" spans="1:18">
      <c r="A381" s="20">
        <v>158813</v>
      </c>
      <c r="B381" s="61" t="s">
        <v>400</v>
      </c>
      <c r="C381" s="10">
        <v>50</v>
      </c>
      <c r="D381" s="11">
        <f>VLOOKUP(A381,ПрайсЛист!$A:$G,7,0)</f>
        <v>217.81199999999998</v>
      </c>
      <c r="E381" s="24"/>
      <c r="F381" s="12">
        <f t="shared" si="23"/>
        <v>0</v>
      </c>
      <c r="G381" s="12" t="str">
        <f t="shared" si="22"/>
        <v/>
      </c>
      <c r="H381" s="123" t="s">
        <v>649</v>
      </c>
      <c r="I381" s="12"/>
      <c r="J381" s="51"/>
      <c r="K381" s="51"/>
      <c r="L381" s="105" t="s">
        <v>611</v>
      </c>
      <c r="M381" s="105"/>
      <c r="N381" s="51"/>
      <c r="O381" s="47"/>
      <c r="P381" s="54" t="s">
        <v>611</v>
      </c>
      <c r="Q381" s="54"/>
      <c r="R381" s="112"/>
    </row>
    <row r="382" spans="1:18">
      <c r="A382" s="20">
        <v>158814</v>
      </c>
      <c r="B382" s="61" t="s">
        <v>401</v>
      </c>
      <c r="C382" s="10">
        <v>50</v>
      </c>
      <c r="D382" s="11">
        <f>VLOOKUP(A382,ПрайсЛист!$A:$G,7,0)</f>
        <v>217.81199999999998</v>
      </c>
      <c r="E382" s="24"/>
      <c r="F382" s="12">
        <f t="shared" si="23"/>
        <v>0</v>
      </c>
      <c r="G382" s="12" t="str">
        <f t="shared" si="22"/>
        <v/>
      </c>
      <c r="H382" s="123" t="s">
        <v>649</v>
      </c>
      <c r="I382" s="12"/>
      <c r="J382" s="51"/>
      <c r="K382" s="51"/>
      <c r="L382" s="105" t="s">
        <v>611</v>
      </c>
      <c r="M382" s="105"/>
      <c r="N382" s="51"/>
      <c r="O382" s="47"/>
      <c r="P382" s="54" t="s">
        <v>611</v>
      </c>
      <c r="Q382" s="54"/>
      <c r="R382" s="112"/>
    </row>
    <row r="383" spans="1:18">
      <c r="A383" s="20">
        <v>158815</v>
      </c>
      <c r="B383" s="61" t="s">
        <v>402</v>
      </c>
      <c r="C383" s="10">
        <v>50</v>
      </c>
      <c r="D383" s="11">
        <f>VLOOKUP(A383,ПрайсЛист!$A:$G,7,0)</f>
        <v>217.81199999999998</v>
      </c>
      <c r="E383" s="24"/>
      <c r="F383" s="12">
        <f t="shared" si="23"/>
        <v>0</v>
      </c>
      <c r="G383" s="12" t="str">
        <f t="shared" si="22"/>
        <v/>
      </c>
      <c r="H383" s="123" t="s">
        <v>649</v>
      </c>
      <c r="I383" s="12"/>
      <c r="J383" s="51"/>
      <c r="K383" s="51"/>
      <c r="L383" s="105" t="s">
        <v>611</v>
      </c>
      <c r="M383" s="105"/>
      <c r="N383" s="51"/>
      <c r="O383" s="47"/>
      <c r="P383" s="54" t="s">
        <v>611</v>
      </c>
      <c r="Q383" s="54"/>
      <c r="R383" s="112"/>
    </row>
    <row r="384" spans="1:18">
      <c r="A384" s="79">
        <v>204716</v>
      </c>
      <c r="B384" s="80" t="s">
        <v>741</v>
      </c>
      <c r="C384" s="84">
        <v>10</v>
      </c>
      <c r="D384" s="88">
        <f>VLOOKUP(A384,ПрайсЛист!$A:$G,7,0)</f>
        <v>217.81199999999998</v>
      </c>
      <c r="E384" s="137"/>
      <c r="F384" s="89">
        <f>E384*D384-(D384*E384*$J$3)</f>
        <v>0</v>
      </c>
      <c r="G384" s="89" t="str">
        <f>IFERROR(F384/E384,"")</f>
        <v/>
      </c>
      <c r="H384" s="126" t="s">
        <v>649</v>
      </c>
      <c r="I384" s="89"/>
      <c r="J384" s="52" t="s">
        <v>532</v>
      </c>
      <c r="K384" s="51"/>
      <c r="L384" s="105"/>
      <c r="M384" s="105"/>
      <c r="N384" s="51"/>
      <c r="O384" s="47"/>
      <c r="P384" s="54"/>
      <c r="Q384" s="54"/>
      <c r="R384" s="112"/>
    </row>
    <row r="385" spans="1:18">
      <c r="A385" s="79">
        <v>204717</v>
      </c>
      <c r="B385" s="80" t="s">
        <v>742</v>
      </c>
      <c r="C385" s="84">
        <v>10</v>
      </c>
      <c r="D385" s="88">
        <f>VLOOKUP(A385,ПрайсЛист!$A:$G,7,0)</f>
        <v>217.81199999999998</v>
      </c>
      <c r="E385" s="137"/>
      <c r="F385" s="89">
        <f>E385*D385-(D385*E385*$J$3)</f>
        <v>0</v>
      </c>
      <c r="G385" s="89" t="str">
        <f>IFERROR(F385/E385,"")</f>
        <v/>
      </c>
      <c r="H385" s="126" t="s">
        <v>649</v>
      </c>
      <c r="I385" s="89"/>
      <c r="J385" s="52" t="s">
        <v>532</v>
      </c>
      <c r="K385" s="51"/>
      <c r="L385" s="105"/>
      <c r="M385" s="105"/>
      <c r="N385" s="51"/>
      <c r="O385" s="47"/>
      <c r="P385" s="54"/>
      <c r="Q385" s="54"/>
      <c r="R385" s="112"/>
    </row>
    <row r="386" spans="1:18">
      <c r="A386" s="79">
        <v>204718</v>
      </c>
      <c r="B386" s="80" t="s">
        <v>743</v>
      </c>
      <c r="C386" s="84">
        <v>10</v>
      </c>
      <c r="D386" s="88">
        <f>VLOOKUP(A386,ПрайсЛист!$A:$G,7,0)</f>
        <v>217.81199999999998</v>
      </c>
      <c r="E386" s="137"/>
      <c r="F386" s="89">
        <f>E386*D386-(D386*E386*$J$3)</f>
        <v>0</v>
      </c>
      <c r="G386" s="89" t="str">
        <f>IFERROR(F386/E386,"")</f>
        <v/>
      </c>
      <c r="H386" s="126" t="s">
        <v>649</v>
      </c>
      <c r="I386" s="89"/>
      <c r="J386" s="52" t="s">
        <v>532</v>
      </c>
      <c r="K386" s="51"/>
      <c r="L386" s="105"/>
      <c r="M386" s="105"/>
      <c r="N386" s="51"/>
      <c r="O386" s="47"/>
      <c r="P386" s="54"/>
      <c r="Q386" s="54"/>
      <c r="R386" s="112"/>
    </row>
    <row r="387" spans="1:18">
      <c r="A387" s="79">
        <v>204719</v>
      </c>
      <c r="B387" s="80" t="s">
        <v>744</v>
      </c>
      <c r="C387" s="84">
        <v>10</v>
      </c>
      <c r="D387" s="88">
        <f>VLOOKUP(A387,ПрайсЛист!$A:$G,7,0)</f>
        <v>217.81199999999998</v>
      </c>
      <c r="E387" s="137"/>
      <c r="F387" s="89">
        <f>E387*D387-(D387*E387*$J$3)</f>
        <v>0</v>
      </c>
      <c r="G387" s="89" t="str">
        <f>IFERROR(F387/E387,"")</f>
        <v/>
      </c>
      <c r="H387" s="126" t="s">
        <v>649</v>
      </c>
      <c r="I387" s="89"/>
      <c r="J387" s="52" t="s">
        <v>532</v>
      </c>
      <c r="K387" s="51"/>
      <c r="L387" s="105"/>
      <c r="M387" s="105"/>
      <c r="N387" s="51"/>
      <c r="O387" s="47"/>
      <c r="P387" s="54"/>
      <c r="Q387" s="54"/>
      <c r="R387" s="112"/>
    </row>
    <row r="388" spans="1:18">
      <c r="A388" s="20">
        <v>125423</v>
      </c>
      <c r="B388" s="61" t="s">
        <v>323</v>
      </c>
      <c r="C388" s="10">
        <v>10</v>
      </c>
      <c r="D388" s="11">
        <f>VLOOKUP(A388,ПрайсЛист!$A:$G,7,0)</f>
        <v>251.57999999999998</v>
      </c>
      <c r="E388" s="24"/>
      <c r="F388" s="12">
        <f t="shared" si="23"/>
        <v>0</v>
      </c>
      <c r="G388" s="12" t="str">
        <f t="shared" si="22"/>
        <v/>
      </c>
      <c r="H388" s="123" t="s">
        <v>649</v>
      </c>
      <c r="I388" s="12"/>
      <c r="J388" s="51"/>
      <c r="K388" s="51"/>
      <c r="L388" s="105" t="s">
        <v>611</v>
      </c>
      <c r="M388" s="105"/>
      <c r="N388" s="51"/>
      <c r="O388" s="49" t="str">
        <f>IF((E388/10)=ROUND(E388/10,0),"","ВВЕДИТЕ ЗНАЧЕН. КРАТНОЕ 10")</f>
        <v/>
      </c>
      <c r="P388" s="54" t="s">
        <v>719</v>
      </c>
      <c r="Q388" s="54"/>
      <c r="R388" s="112"/>
    </row>
    <row r="389" spans="1:18">
      <c r="A389" s="20">
        <v>125425</v>
      </c>
      <c r="B389" s="61" t="s">
        <v>324</v>
      </c>
      <c r="C389" s="10">
        <v>50</v>
      </c>
      <c r="D389" s="11">
        <f>VLOOKUP(A389,ПрайсЛист!$A:$G,7,0)</f>
        <v>251.57999999999998</v>
      </c>
      <c r="E389" s="24"/>
      <c r="F389" s="12">
        <f t="shared" si="23"/>
        <v>0</v>
      </c>
      <c r="G389" s="12" t="str">
        <f t="shared" si="22"/>
        <v/>
      </c>
      <c r="H389" s="123" t="s">
        <v>649</v>
      </c>
      <c r="I389" s="12"/>
      <c r="J389" s="51"/>
      <c r="K389" s="51"/>
      <c r="L389" s="105" t="s">
        <v>611</v>
      </c>
      <c r="M389" s="105"/>
      <c r="N389" s="51"/>
      <c r="O389" s="47"/>
      <c r="P389" s="54" t="s">
        <v>611</v>
      </c>
      <c r="Q389" s="54"/>
      <c r="R389" s="112"/>
    </row>
    <row r="390" spans="1:18">
      <c r="A390" s="20">
        <v>125424</v>
      </c>
      <c r="B390" s="61" t="s">
        <v>325</v>
      </c>
      <c r="C390" s="10">
        <v>10</v>
      </c>
      <c r="D390" s="11">
        <f>VLOOKUP(A390,ПрайсЛист!$A:$G,7,0)</f>
        <v>251.57999999999998</v>
      </c>
      <c r="E390" s="24"/>
      <c r="F390" s="12">
        <f t="shared" si="23"/>
        <v>0</v>
      </c>
      <c r="G390" s="12" t="str">
        <f t="shared" si="22"/>
        <v/>
      </c>
      <c r="H390" s="123" t="s">
        <v>649</v>
      </c>
      <c r="I390" s="12"/>
      <c r="J390" s="51"/>
      <c r="K390" s="51"/>
      <c r="L390" s="105" t="s">
        <v>611</v>
      </c>
      <c r="M390" s="105"/>
      <c r="N390" s="51"/>
      <c r="O390" s="47"/>
      <c r="P390" s="54" t="s">
        <v>611</v>
      </c>
      <c r="Q390" s="54"/>
      <c r="R390" s="112"/>
    </row>
    <row r="391" spans="1:18">
      <c r="A391" s="20">
        <v>158816</v>
      </c>
      <c r="B391" s="61" t="s">
        <v>403</v>
      </c>
      <c r="C391" s="10">
        <v>50</v>
      </c>
      <c r="D391" s="11">
        <f>VLOOKUP(A391,ПрайсЛист!$A:$G,7,0)</f>
        <v>251.57999999999998</v>
      </c>
      <c r="E391" s="24"/>
      <c r="F391" s="12">
        <f t="shared" si="23"/>
        <v>0</v>
      </c>
      <c r="G391" s="12" t="str">
        <f t="shared" si="22"/>
        <v/>
      </c>
      <c r="H391" s="123" t="s">
        <v>649</v>
      </c>
      <c r="I391" s="12"/>
      <c r="J391" s="51"/>
      <c r="K391" s="51"/>
      <c r="L391" s="105" t="s">
        <v>611</v>
      </c>
      <c r="M391" s="105"/>
      <c r="N391" s="51"/>
      <c r="O391" s="47"/>
      <c r="P391" s="54" t="s">
        <v>611</v>
      </c>
      <c r="Q391" s="54"/>
      <c r="R391" s="112"/>
    </row>
    <row r="392" spans="1:18">
      <c r="A392" s="20">
        <v>158817</v>
      </c>
      <c r="B392" s="61" t="s">
        <v>404</v>
      </c>
      <c r="C392" s="10">
        <v>50</v>
      </c>
      <c r="D392" s="11">
        <f>VLOOKUP(A392,ПрайсЛист!$A:$G,7,0)</f>
        <v>251.57999999999998</v>
      </c>
      <c r="E392" s="24"/>
      <c r="F392" s="12">
        <f t="shared" si="23"/>
        <v>0</v>
      </c>
      <c r="G392" s="12" t="str">
        <f t="shared" si="22"/>
        <v/>
      </c>
      <c r="H392" s="123" t="s">
        <v>649</v>
      </c>
      <c r="I392" s="12"/>
      <c r="J392" s="51"/>
      <c r="K392" s="51"/>
      <c r="L392" s="105" t="s">
        <v>611</v>
      </c>
      <c r="M392" s="105"/>
      <c r="N392" s="51"/>
      <c r="O392" s="47"/>
      <c r="P392" s="54" t="s">
        <v>611</v>
      </c>
      <c r="Q392" s="54"/>
      <c r="R392" s="112"/>
    </row>
    <row r="393" spans="1:18">
      <c r="A393" s="20">
        <v>158818</v>
      </c>
      <c r="B393" s="61" t="s">
        <v>405</v>
      </c>
      <c r="C393" s="10">
        <v>50</v>
      </c>
      <c r="D393" s="11">
        <f>VLOOKUP(A393,ПрайсЛист!$A:$G,7,0)</f>
        <v>251.57999999999998</v>
      </c>
      <c r="E393" s="24"/>
      <c r="F393" s="12">
        <f t="shared" si="23"/>
        <v>0</v>
      </c>
      <c r="G393" s="12" t="str">
        <f t="shared" si="22"/>
        <v/>
      </c>
      <c r="H393" s="123" t="s">
        <v>649</v>
      </c>
      <c r="I393" s="12"/>
      <c r="J393" s="51"/>
      <c r="K393" s="51"/>
      <c r="L393" s="105" t="s">
        <v>611</v>
      </c>
      <c r="M393" s="105"/>
      <c r="N393" s="51"/>
      <c r="O393" s="47"/>
      <c r="P393" s="54" t="s">
        <v>611</v>
      </c>
      <c r="Q393" s="54"/>
      <c r="R393" s="112"/>
    </row>
    <row r="394" spans="1:18">
      <c r="A394" s="79">
        <v>204720</v>
      </c>
      <c r="B394" s="80" t="s">
        <v>745</v>
      </c>
      <c r="C394" s="84">
        <v>10</v>
      </c>
      <c r="D394" s="88">
        <f>VLOOKUP(A394,ПрайсЛист!$A:$G,7,0)</f>
        <v>251.57999999999998</v>
      </c>
      <c r="E394" s="137"/>
      <c r="F394" s="89">
        <f t="shared" si="23"/>
        <v>0</v>
      </c>
      <c r="G394" s="89" t="str">
        <f t="shared" si="22"/>
        <v/>
      </c>
      <c r="H394" s="126" t="s">
        <v>649</v>
      </c>
      <c r="I394" s="89"/>
      <c r="J394" s="52" t="s">
        <v>532</v>
      </c>
      <c r="K394" s="51"/>
      <c r="L394" s="105"/>
      <c r="M394" s="105"/>
      <c r="N394" s="51"/>
      <c r="O394" s="47"/>
      <c r="P394" s="54"/>
      <c r="Q394" s="54"/>
      <c r="R394" s="112"/>
    </row>
    <row r="395" spans="1:18">
      <c r="A395" s="79">
        <v>204721</v>
      </c>
      <c r="B395" s="80" t="s">
        <v>746</v>
      </c>
      <c r="C395" s="84">
        <v>10</v>
      </c>
      <c r="D395" s="88">
        <f>VLOOKUP(A395,ПрайсЛист!$A:$G,7,0)</f>
        <v>251.57999999999998</v>
      </c>
      <c r="E395" s="137"/>
      <c r="F395" s="89">
        <f t="shared" si="23"/>
        <v>0</v>
      </c>
      <c r="G395" s="89" t="str">
        <f t="shared" si="22"/>
        <v/>
      </c>
      <c r="H395" s="126" t="s">
        <v>649</v>
      </c>
      <c r="I395" s="89"/>
      <c r="J395" s="52" t="s">
        <v>532</v>
      </c>
      <c r="K395" s="51"/>
      <c r="L395" s="105"/>
      <c r="M395" s="105"/>
      <c r="N395" s="51"/>
      <c r="O395" s="47"/>
      <c r="P395" s="54"/>
      <c r="Q395" s="54"/>
      <c r="R395" s="112"/>
    </row>
    <row r="396" spans="1:18">
      <c r="A396" s="79">
        <v>204722</v>
      </c>
      <c r="B396" s="80" t="s">
        <v>747</v>
      </c>
      <c r="C396" s="84">
        <v>10</v>
      </c>
      <c r="D396" s="88">
        <f>VLOOKUP(A396,ПрайсЛист!$A:$G,7,0)</f>
        <v>251.57999999999998</v>
      </c>
      <c r="E396" s="137"/>
      <c r="F396" s="89">
        <f t="shared" si="23"/>
        <v>0</v>
      </c>
      <c r="G396" s="89" t="str">
        <f t="shared" si="22"/>
        <v/>
      </c>
      <c r="H396" s="126" t="s">
        <v>649</v>
      </c>
      <c r="I396" s="89"/>
      <c r="J396" s="52" t="s">
        <v>532</v>
      </c>
      <c r="K396" s="51"/>
      <c r="L396" s="105"/>
      <c r="M396" s="105"/>
      <c r="N396" s="51"/>
      <c r="O396" s="47"/>
      <c r="P396" s="54"/>
      <c r="Q396" s="54"/>
      <c r="R396" s="112"/>
    </row>
    <row r="397" spans="1:18">
      <c r="A397" s="79">
        <v>204723</v>
      </c>
      <c r="B397" s="80" t="s">
        <v>748</v>
      </c>
      <c r="C397" s="84">
        <v>10</v>
      </c>
      <c r="D397" s="88">
        <f>VLOOKUP(A397,ПрайсЛист!$A:$G,7,0)</f>
        <v>251.57999999999998</v>
      </c>
      <c r="E397" s="137"/>
      <c r="F397" s="89">
        <f t="shared" si="23"/>
        <v>0</v>
      </c>
      <c r="G397" s="89" t="str">
        <f t="shared" si="22"/>
        <v/>
      </c>
      <c r="H397" s="126" t="s">
        <v>649</v>
      </c>
      <c r="I397" s="89"/>
      <c r="J397" s="52" t="s">
        <v>532</v>
      </c>
      <c r="K397" s="51"/>
      <c r="L397" s="105"/>
      <c r="M397" s="105"/>
      <c r="N397" s="51"/>
      <c r="O397" s="47"/>
      <c r="P397" s="54"/>
      <c r="Q397" s="54"/>
      <c r="R397" s="112"/>
    </row>
    <row r="398" spans="1:18">
      <c r="A398" s="20">
        <v>125429</v>
      </c>
      <c r="B398" s="61" t="s">
        <v>326</v>
      </c>
      <c r="C398" s="10">
        <v>12</v>
      </c>
      <c r="D398" s="11">
        <f>VLOOKUP(A398,ПрайсЛист!$A:$G,7,0)</f>
        <v>344.05199999999996</v>
      </c>
      <c r="E398" s="24"/>
      <c r="F398" s="12">
        <f t="shared" si="23"/>
        <v>0</v>
      </c>
      <c r="G398" s="12" t="str">
        <f t="shared" si="22"/>
        <v/>
      </c>
      <c r="H398" s="123" t="s">
        <v>649</v>
      </c>
      <c r="I398" s="12"/>
      <c r="J398" s="51"/>
      <c r="K398" s="51"/>
      <c r="L398" s="105" t="s">
        <v>611</v>
      </c>
      <c r="M398" s="105"/>
      <c r="N398" s="51"/>
      <c r="O398" s="49" t="str">
        <f>IF((E398/12)=ROUND(E398/12,0),"","ВВЕДИТЕ ЗНАЧЕН. КРАТНОЕ 12")</f>
        <v/>
      </c>
      <c r="P398" s="54" t="s">
        <v>719</v>
      </c>
      <c r="Q398" s="54"/>
      <c r="R398" s="112"/>
    </row>
    <row r="399" spans="1:18">
      <c r="A399" s="20">
        <v>125431</v>
      </c>
      <c r="B399" s="61" t="s">
        <v>327</v>
      </c>
      <c r="C399" s="10">
        <v>12</v>
      </c>
      <c r="D399" s="11">
        <f>VLOOKUP(A399,ПрайсЛист!$A:$G,7,0)</f>
        <v>344.05199999999996</v>
      </c>
      <c r="E399" s="24"/>
      <c r="F399" s="12">
        <f t="shared" si="23"/>
        <v>0</v>
      </c>
      <c r="G399" s="12" t="str">
        <f t="shared" si="22"/>
        <v/>
      </c>
      <c r="H399" s="123" t="s">
        <v>649</v>
      </c>
      <c r="I399" s="12"/>
      <c r="J399" s="51"/>
      <c r="K399" s="51"/>
      <c r="L399" s="105" t="s">
        <v>611</v>
      </c>
      <c r="M399" s="105"/>
      <c r="N399" s="51"/>
      <c r="O399" s="47"/>
      <c r="P399" s="54" t="s">
        <v>611</v>
      </c>
      <c r="Q399" s="54"/>
      <c r="R399" s="112"/>
    </row>
    <row r="400" spans="1:18" ht="12.75" customHeight="1">
      <c r="A400" s="20">
        <v>125430</v>
      </c>
      <c r="B400" s="61" t="s">
        <v>328</v>
      </c>
      <c r="C400" s="10">
        <v>12</v>
      </c>
      <c r="D400" s="11">
        <f>VLOOKUP(A400,ПрайсЛист!$A:$G,7,0)</f>
        <v>344.05199999999996</v>
      </c>
      <c r="E400" s="24"/>
      <c r="F400" s="12">
        <f t="shared" si="23"/>
        <v>0</v>
      </c>
      <c r="G400" s="12" t="str">
        <f t="shared" si="22"/>
        <v/>
      </c>
      <c r="H400" s="123" t="s">
        <v>649</v>
      </c>
      <c r="I400" s="12"/>
      <c r="J400" s="51"/>
      <c r="K400" s="51"/>
      <c r="L400" s="105" t="s">
        <v>611</v>
      </c>
      <c r="M400" s="105"/>
      <c r="N400" s="51"/>
      <c r="O400" s="47"/>
      <c r="P400" s="54" t="s">
        <v>611</v>
      </c>
      <c r="Q400" s="54"/>
      <c r="R400" s="112"/>
    </row>
    <row r="401" spans="1:18">
      <c r="A401" s="20">
        <v>167471</v>
      </c>
      <c r="B401" s="61" t="s">
        <v>572</v>
      </c>
      <c r="C401" s="10">
        <v>20</v>
      </c>
      <c r="D401" s="11">
        <f>VLOOKUP(A401,ПрайсЛист!$A:$G,7,0)</f>
        <v>430.572</v>
      </c>
      <c r="E401" s="24"/>
      <c r="F401" s="12">
        <f t="shared" si="23"/>
        <v>0</v>
      </c>
      <c r="G401" s="12" t="str">
        <f t="shared" si="22"/>
        <v/>
      </c>
      <c r="H401" s="123" t="s">
        <v>649</v>
      </c>
      <c r="I401" s="12"/>
      <c r="J401" s="51"/>
      <c r="K401" s="51"/>
      <c r="L401" s="105" t="s">
        <v>611</v>
      </c>
      <c r="M401" s="105"/>
      <c r="N401" s="51"/>
      <c r="O401" s="47"/>
      <c r="P401" s="54" t="s">
        <v>719</v>
      </c>
      <c r="Q401" s="54"/>
      <c r="R401" s="112"/>
    </row>
    <row r="402" spans="1:18">
      <c r="A402" s="20">
        <v>167492</v>
      </c>
      <c r="B402" s="61" t="s">
        <v>573</v>
      </c>
      <c r="C402" s="10">
        <v>20</v>
      </c>
      <c r="D402" s="11">
        <f>VLOOKUP(A402,ПрайсЛист!$A:$G,7,0)</f>
        <v>430.572</v>
      </c>
      <c r="E402" s="24"/>
      <c r="F402" s="12">
        <f t="shared" si="23"/>
        <v>0</v>
      </c>
      <c r="G402" s="12" t="str">
        <f t="shared" si="22"/>
        <v/>
      </c>
      <c r="H402" s="123" t="s">
        <v>649</v>
      </c>
      <c r="I402" s="12"/>
      <c r="J402" s="51"/>
      <c r="K402" s="51"/>
      <c r="L402" s="105" t="s">
        <v>611</v>
      </c>
      <c r="M402" s="105"/>
      <c r="N402" s="51"/>
      <c r="O402" s="47"/>
      <c r="P402" s="54" t="s">
        <v>611</v>
      </c>
      <c r="Q402" s="54"/>
      <c r="R402" s="112"/>
    </row>
    <row r="403" spans="1:18">
      <c r="A403" s="20">
        <v>167493</v>
      </c>
      <c r="B403" s="61" t="s">
        <v>574</v>
      </c>
      <c r="C403" s="10">
        <v>20</v>
      </c>
      <c r="D403" s="69">
        <f>VLOOKUP(A403,ПрайсЛист!$A:$G,7,0)</f>
        <v>430.572</v>
      </c>
      <c r="E403" s="24"/>
      <c r="F403" s="12">
        <f t="shared" si="23"/>
        <v>0</v>
      </c>
      <c r="G403" s="12" t="str">
        <f t="shared" si="22"/>
        <v/>
      </c>
      <c r="H403" s="123" t="s">
        <v>649</v>
      </c>
      <c r="I403" s="12"/>
      <c r="J403" s="51"/>
      <c r="K403" s="51"/>
      <c r="L403" s="105" t="s">
        <v>611</v>
      </c>
      <c r="M403" s="105"/>
      <c r="N403" s="51"/>
      <c r="O403" s="47"/>
      <c r="P403" s="54" t="s">
        <v>611</v>
      </c>
      <c r="Q403" s="54"/>
      <c r="R403" s="112"/>
    </row>
    <row r="404" spans="1:18">
      <c r="A404" s="20">
        <v>168224</v>
      </c>
      <c r="B404" s="61" t="s">
        <v>540</v>
      </c>
      <c r="C404" s="10">
        <v>10</v>
      </c>
      <c r="D404" s="11">
        <f>VLOOKUP(A404,ПрайсЛист!$A$8:$D$680,4,0)</f>
        <v>556.14</v>
      </c>
      <c r="E404" s="24"/>
      <c r="F404" s="12">
        <f t="shared" si="23"/>
        <v>0</v>
      </c>
      <c r="G404" s="12" t="str">
        <f t="shared" si="22"/>
        <v/>
      </c>
      <c r="H404" s="12"/>
      <c r="I404" s="12"/>
      <c r="J404" s="51"/>
      <c r="K404" s="51"/>
      <c r="L404" s="105" t="s">
        <v>611</v>
      </c>
      <c r="M404" s="105"/>
      <c r="N404" s="51"/>
      <c r="O404" s="47"/>
      <c r="P404" s="54" t="s">
        <v>719</v>
      </c>
      <c r="Q404" s="54" t="s">
        <v>534</v>
      </c>
      <c r="R404" s="112"/>
    </row>
    <row r="405" spans="1:18">
      <c r="A405" s="20">
        <v>161483</v>
      </c>
      <c r="B405" s="61" t="s">
        <v>524</v>
      </c>
      <c r="C405" s="10">
        <v>43</v>
      </c>
      <c r="D405" s="11">
        <f>VLOOKUP(A405,ПрайсЛист!$A$8:$D$680,4,0)</f>
        <v>824.91599999999994</v>
      </c>
      <c r="E405" s="24"/>
      <c r="F405" s="12">
        <f t="shared" si="23"/>
        <v>0</v>
      </c>
      <c r="G405" s="12" t="str">
        <f t="shared" si="22"/>
        <v/>
      </c>
      <c r="H405" s="12"/>
      <c r="I405" s="12"/>
      <c r="J405" s="51"/>
      <c r="K405" s="51"/>
      <c r="L405" s="105" t="s">
        <v>611</v>
      </c>
      <c r="M405" s="105"/>
      <c r="N405" s="51"/>
      <c r="O405" s="47"/>
      <c r="P405" s="54" t="s">
        <v>611</v>
      </c>
      <c r="Q405" s="54"/>
      <c r="R405" s="112"/>
    </row>
    <row r="406" spans="1:18">
      <c r="A406" s="20">
        <v>161484</v>
      </c>
      <c r="B406" s="61" t="s">
        <v>525</v>
      </c>
      <c r="C406" s="10">
        <v>43</v>
      </c>
      <c r="D406" s="11">
        <f>VLOOKUP(A406,ПрайсЛист!$A$8:$D$680,4,0)</f>
        <v>824.91599999999994</v>
      </c>
      <c r="E406" s="24"/>
      <c r="F406" s="12">
        <f t="shared" si="23"/>
        <v>0</v>
      </c>
      <c r="G406" s="12" t="str">
        <f t="shared" si="22"/>
        <v/>
      </c>
      <c r="H406" s="12"/>
      <c r="I406" s="12"/>
      <c r="J406" s="51"/>
      <c r="K406" s="51"/>
      <c r="L406" s="105" t="s">
        <v>611</v>
      </c>
      <c r="M406" s="105"/>
      <c r="N406" s="51"/>
      <c r="O406" s="47"/>
      <c r="P406" s="54" t="s">
        <v>611</v>
      </c>
      <c r="Q406" s="54"/>
      <c r="R406" s="112"/>
    </row>
    <row r="407" spans="1:18">
      <c r="A407" s="20">
        <v>161485</v>
      </c>
      <c r="B407" s="61" t="s">
        <v>526</v>
      </c>
      <c r="C407" s="10">
        <v>43</v>
      </c>
      <c r="D407" s="11">
        <f>VLOOKUP(A407,ПрайсЛист!$A$8:$D$680,4,0)</f>
        <v>824.91599999999994</v>
      </c>
      <c r="E407" s="24"/>
      <c r="F407" s="12">
        <f t="shared" si="23"/>
        <v>0</v>
      </c>
      <c r="G407" s="12" t="str">
        <f t="shared" si="22"/>
        <v/>
      </c>
      <c r="H407" s="12"/>
      <c r="I407" s="12"/>
      <c r="J407" s="51"/>
      <c r="K407" s="51"/>
      <c r="L407" s="105" t="s">
        <v>611</v>
      </c>
      <c r="M407" s="105"/>
      <c r="N407" s="51"/>
      <c r="O407" s="47"/>
      <c r="P407" s="54" t="s">
        <v>611</v>
      </c>
      <c r="Q407" s="54" t="s">
        <v>534</v>
      </c>
      <c r="R407" s="112"/>
    </row>
    <row r="408" spans="1:18">
      <c r="A408" s="20">
        <v>168225</v>
      </c>
      <c r="B408" s="61" t="s">
        <v>549</v>
      </c>
      <c r="C408" s="10">
        <v>10</v>
      </c>
      <c r="D408" s="11">
        <f>VLOOKUP(A408,ПрайсЛист!$A$8:$D$680,4,0)</f>
        <v>625.41599999999994</v>
      </c>
      <c r="E408" s="24"/>
      <c r="F408" s="12">
        <f t="shared" si="23"/>
        <v>0</v>
      </c>
      <c r="G408" s="12" t="str">
        <f t="shared" si="22"/>
        <v/>
      </c>
      <c r="H408" s="12"/>
      <c r="I408" s="12"/>
      <c r="J408" s="51"/>
      <c r="K408" s="51"/>
      <c r="L408" s="105" t="s">
        <v>611</v>
      </c>
      <c r="M408" s="105"/>
      <c r="N408" s="51"/>
      <c r="O408" s="47"/>
      <c r="P408" s="54" t="s">
        <v>719</v>
      </c>
      <c r="Q408" s="54" t="s">
        <v>534</v>
      </c>
      <c r="R408" s="112"/>
    </row>
    <row r="409" spans="1:18">
      <c r="A409" s="20">
        <v>168227</v>
      </c>
      <c r="B409" s="61" t="s">
        <v>539</v>
      </c>
      <c r="C409" s="10">
        <v>1</v>
      </c>
      <c r="D409" s="11">
        <f>VLOOKUP(A409,ПрайсЛист!$A$8:$D$680,4,0)</f>
        <v>673.524</v>
      </c>
      <c r="E409" s="24"/>
      <c r="F409" s="12">
        <f t="shared" si="23"/>
        <v>0</v>
      </c>
      <c r="G409" s="12" t="str">
        <f t="shared" si="22"/>
        <v/>
      </c>
      <c r="H409" s="12"/>
      <c r="I409" s="12"/>
      <c r="J409" s="51"/>
      <c r="K409" s="51"/>
      <c r="L409" s="105" t="s">
        <v>611</v>
      </c>
      <c r="M409" s="105"/>
      <c r="N409" s="51"/>
      <c r="O409" s="47"/>
      <c r="P409" s="54" t="s">
        <v>719</v>
      </c>
      <c r="Q409" s="54" t="s">
        <v>534</v>
      </c>
      <c r="R409" s="112"/>
    </row>
    <row r="410" spans="1:18">
      <c r="A410" s="20">
        <v>168226</v>
      </c>
      <c r="B410" s="61" t="s">
        <v>558</v>
      </c>
      <c r="C410" s="10">
        <v>10</v>
      </c>
      <c r="D410" s="11">
        <f>VLOOKUP(A410,ПрайсЛист!$A$8:$D$680,4,0)</f>
        <v>941.01599999999985</v>
      </c>
      <c r="E410" s="24"/>
      <c r="F410" s="12">
        <f t="shared" si="23"/>
        <v>0</v>
      </c>
      <c r="G410" s="12" t="str">
        <f t="shared" si="22"/>
        <v/>
      </c>
      <c r="H410" s="12"/>
      <c r="I410" s="12"/>
      <c r="J410" s="51"/>
      <c r="K410" s="51"/>
      <c r="L410" s="105" t="s">
        <v>611</v>
      </c>
      <c r="M410" s="105"/>
      <c r="N410" s="51"/>
      <c r="O410" s="47"/>
      <c r="P410" s="54" t="s">
        <v>611</v>
      </c>
      <c r="Q410" s="54"/>
      <c r="R410" s="112"/>
    </row>
    <row r="411" spans="1:18">
      <c r="A411" s="20">
        <v>199546</v>
      </c>
      <c r="B411" s="61" t="s">
        <v>726</v>
      </c>
      <c r="C411" s="10">
        <v>10</v>
      </c>
      <c r="D411" s="69">
        <f>VLOOKUP(A411,ПрайсЛист!$A:$G,7,0)</f>
        <v>161.00399999999999</v>
      </c>
      <c r="E411" s="24"/>
      <c r="F411" s="12">
        <f t="shared" si="23"/>
        <v>0</v>
      </c>
      <c r="G411" s="12" t="str">
        <f t="shared" si="22"/>
        <v/>
      </c>
      <c r="H411" s="123" t="s">
        <v>649</v>
      </c>
      <c r="I411" s="12"/>
      <c r="J411" s="51"/>
      <c r="K411" s="51"/>
      <c r="L411" s="105">
        <v>125435</v>
      </c>
      <c r="M411" s="105">
        <v>199546</v>
      </c>
      <c r="N411" s="107" t="s">
        <v>615</v>
      </c>
      <c r="O411" s="47"/>
      <c r="P411" s="54" t="s">
        <v>611</v>
      </c>
      <c r="Q411" s="54"/>
      <c r="R411" s="112"/>
    </row>
    <row r="412" spans="1:18">
      <c r="A412" s="20">
        <v>192687</v>
      </c>
      <c r="B412" s="61" t="s">
        <v>334</v>
      </c>
      <c r="C412" s="10">
        <v>10</v>
      </c>
      <c r="D412" s="69">
        <f>VLOOKUP(A412,ПрайсЛист!$A:$G,7,0)</f>
        <v>161.00399999999999</v>
      </c>
      <c r="E412" s="24"/>
      <c r="F412" s="12">
        <f t="shared" si="23"/>
        <v>0</v>
      </c>
      <c r="G412" s="12" t="str">
        <f t="shared" si="22"/>
        <v/>
      </c>
      <c r="H412" s="123" t="s">
        <v>649</v>
      </c>
      <c r="I412" s="12"/>
      <c r="J412" s="51"/>
      <c r="K412" s="51"/>
      <c r="L412" s="105">
        <v>125437</v>
      </c>
      <c r="M412" s="105">
        <v>192687</v>
      </c>
      <c r="N412" s="107" t="s">
        <v>615</v>
      </c>
      <c r="O412" s="47"/>
      <c r="P412" s="54" t="s">
        <v>611</v>
      </c>
      <c r="Q412" s="54"/>
      <c r="R412" s="112"/>
    </row>
    <row r="413" spans="1:18">
      <c r="A413" s="82">
        <v>153078</v>
      </c>
      <c r="B413" s="83" t="s">
        <v>546</v>
      </c>
      <c r="C413" s="85">
        <v>24</v>
      </c>
      <c r="D413" s="91">
        <f>VLOOKUP(A413,ПрайсЛист!$A$8:$D$680,4,0)</f>
        <v>30.911999999999999</v>
      </c>
      <c r="E413" s="138"/>
      <c r="F413" s="97">
        <f t="shared" ref="F413:F422" si="24">E413*D413</f>
        <v>0</v>
      </c>
      <c r="G413" s="92" t="str">
        <f t="shared" si="22"/>
        <v/>
      </c>
      <c r="H413" s="92"/>
      <c r="I413" s="101" t="s">
        <v>608</v>
      </c>
      <c r="J413" s="136" t="s">
        <v>595</v>
      </c>
      <c r="K413" s="71"/>
      <c r="L413" s="105" t="s">
        <v>611</v>
      </c>
      <c r="M413" s="105"/>
      <c r="N413" s="106"/>
      <c r="O413" s="47"/>
      <c r="P413" s="54" t="s">
        <v>611</v>
      </c>
      <c r="Q413" s="54"/>
      <c r="R413" s="112"/>
    </row>
    <row r="414" spans="1:18">
      <c r="A414" s="82">
        <v>153079</v>
      </c>
      <c r="B414" s="83" t="s">
        <v>547</v>
      </c>
      <c r="C414" s="85">
        <v>24</v>
      </c>
      <c r="D414" s="91">
        <f>VLOOKUP(A414,ПрайсЛист!$A$8:$D$680,4,0)</f>
        <v>30.911999999999999</v>
      </c>
      <c r="E414" s="138"/>
      <c r="F414" s="97">
        <f t="shared" si="24"/>
        <v>0</v>
      </c>
      <c r="G414" s="92" t="str">
        <f t="shared" si="22"/>
        <v/>
      </c>
      <c r="H414" s="92"/>
      <c r="I414" s="101" t="s">
        <v>608</v>
      </c>
      <c r="J414" s="136" t="s">
        <v>595</v>
      </c>
      <c r="K414" s="71"/>
      <c r="L414" s="105" t="s">
        <v>611</v>
      </c>
      <c r="M414" s="105"/>
      <c r="N414" s="106"/>
      <c r="O414" s="47"/>
      <c r="P414" s="54" t="s">
        <v>719</v>
      </c>
      <c r="Q414" s="54" t="s">
        <v>534</v>
      </c>
      <c r="R414" s="112"/>
    </row>
    <row r="415" spans="1:18">
      <c r="A415" s="82">
        <v>153080</v>
      </c>
      <c r="B415" s="83" t="s">
        <v>548</v>
      </c>
      <c r="C415" s="85">
        <v>24</v>
      </c>
      <c r="D415" s="91">
        <f>VLOOKUP(A415,ПрайсЛист!$A$8:$D$680,4,0)</f>
        <v>30.911999999999999</v>
      </c>
      <c r="E415" s="138"/>
      <c r="F415" s="97">
        <f t="shared" si="24"/>
        <v>0</v>
      </c>
      <c r="G415" s="92" t="str">
        <f t="shared" si="22"/>
        <v/>
      </c>
      <c r="H415" s="92"/>
      <c r="I415" s="101" t="s">
        <v>608</v>
      </c>
      <c r="J415" s="136" t="s">
        <v>595</v>
      </c>
      <c r="K415" s="71"/>
      <c r="L415" s="105" t="s">
        <v>611</v>
      </c>
      <c r="M415" s="105"/>
      <c r="N415" s="106"/>
      <c r="O415" s="47"/>
      <c r="P415" s="54" t="s">
        <v>611</v>
      </c>
      <c r="Q415" s="54"/>
      <c r="R415" s="112"/>
    </row>
    <row r="416" spans="1:18">
      <c r="A416" s="82">
        <v>190091</v>
      </c>
      <c r="B416" s="83" t="s">
        <v>406</v>
      </c>
      <c r="C416" s="85">
        <v>12</v>
      </c>
      <c r="D416" s="91">
        <f>VLOOKUP(A416,ПрайсЛист!$A$8:$D$680,4,0)</f>
        <v>58.391999999999996</v>
      </c>
      <c r="E416" s="138"/>
      <c r="F416" s="97">
        <f t="shared" si="24"/>
        <v>0</v>
      </c>
      <c r="G416" s="92" t="str">
        <f t="shared" si="22"/>
        <v/>
      </c>
      <c r="H416" s="92"/>
      <c r="I416" s="101" t="s">
        <v>608</v>
      </c>
      <c r="J416" s="136" t="s">
        <v>595</v>
      </c>
      <c r="K416" s="71"/>
      <c r="L416" s="105">
        <v>153124</v>
      </c>
      <c r="M416" s="105">
        <v>190091</v>
      </c>
      <c r="N416" s="107" t="s">
        <v>615</v>
      </c>
      <c r="O416" s="47"/>
      <c r="P416" s="54" t="s">
        <v>611</v>
      </c>
      <c r="Q416" s="54"/>
      <c r="R416" s="112"/>
    </row>
    <row r="417" spans="1:18">
      <c r="A417" s="82">
        <v>153125</v>
      </c>
      <c r="B417" s="83" t="s">
        <v>407</v>
      </c>
      <c r="C417" s="85">
        <v>12</v>
      </c>
      <c r="D417" s="91">
        <f>VLOOKUP(A417,ПрайсЛист!$A$8:$D$680,4,0)</f>
        <v>58.391999999999996</v>
      </c>
      <c r="E417" s="138"/>
      <c r="F417" s="97">
        <f t="shared" si="24"/>
        <v>0</v>
      </c>
      <c r="G417" s="92" t="str">
        <f t="shared" si="22"/>
        <v/>
      </c>
      <c r="H417" s="92"/>
      <c r="I417" s="101" t="s">
        <v>608</v>
      </c>
      <c r="J417" s="136" t="s">
        <v>595</v>
      </c>
      <c r="K417" s="71" t="s">
        <v>559</v>
      </c>
      <c r="L417" s="105">
        <v>153125</v>
      </c>
      <c r="M417" s="105">
        <v>190092</v>
      </c>
      <c r="N417" s="107" t="s">
        <v>616</v>
      </c>
      <c r="O417" s="49" t="str">
        <f>IF((E417/12)=ROUND(E417/12,0),"","ВВЕДИТЕ ЗНАЧЕН. КРАТНОЕ 12")</f>
        <v/>
      </c>
      <c r="P417" s="54" t="s">
        <v>611</v>
      </c>
      <c r="Q417" s="54" t="s">
        <v>534</v>
      </c>
      <c r="R417" s="112"/>
    </row>
    <row r="418" spans="1:18">
      <c r="A418" s="82">
        <v>153126</v>
      </c>
      <c r="B418" s="83" t="s">
        <v>408</v>
      </c>
      <c r="C418" s="85">
        <v>12</v>
      </c>
      <c r="D418" s="91">
        <f>VLOOKUP(A418,ПрайсЛист!$A$8:$D$680,4,0)</f>
        <v>58.391999999999996</v>
      </c>
      <c r="E418" s="138"/>
      <c r="F418" s="97">
        <f t="shared" si="24"/>
        <v>0</v>
      </c>
      <c r="G418" s="92" t="str">
        <f t="shared" si="22"/>
        <v/>
      </c>
      <c r="H418" s="92"/>
      <c r="I418" s="101" t="s">
        <v>608</v>
      </c>
      <c r="J418" s="136" t="s">
        <v>595</v>
      </c>
      <c r="K418" s="71" t="s">
        <v>559</v>
      </c>
      <c r="L418" s="105">
        <v>153126</v>
      </c>
      <c r="M418" s="105">
        <v>190093</v>
      </c>
      <c r="N418" s="107" t="s">
        <v>616</v>
      </c>
      <c r="O418" s="47"/>
      <c r="P418" s="54" t="s">
        <v>719</v>
      </c>
      <c r="Q418" s="54"/>
      <c r="R418" s="112"/>
    </row>
    <row r="419" spans="1:18">
      <c r="A419" s="82">
        <v>153081</v>
      </c>
      <c r="B419" s="83" t="s">
        <v>409</v>
      </c>
      <c r="C419" s="85">
        <v>12</v>
      </c>
      <c r="D419" s="91">
        <f>VLOOKUP(A419,ПрайсЛист!$A$8:$D$680,4,0)</f>
        <v>67.548000000000002</v>
      </c>
      <c r="E419" s="138"/>
      <c r="F419" s="97">
        <f t="shared" si="24"/>
        <v>0</v>
      </c>
      <c r="G419" s="92" t="str">
        <f t="shared" si="22"/>
        <v/>
      </c>
      <c r="H419" s="92"/>
      <c r="I419" s="101" t="s">
        <v>608</v>
      </c>
      <c r="J419" s="136" t="s">
        <v>595</v>
      </c>
      <c r="K419" s="71" t="s">
        <v>559</v>
      </c>
      <c r="L419" s="105">
        <v>153081</v>
      </c>
      <c r="M419" s="105">
        <v>190088</v>
      </c>
      <c r="N419" s="107" t="s">
        <v>616</v>
      </c>
      <c r="O419" s="47"/>
      <c r="P419" s="54" t="s">
        <v>611</v>
      </c>
      <c r="Q419" s="54"/>
      <c r="R419" s="112"/>
    </row>
    <row r="420" spans="1:18">
      <c r="A420" s="82">
        <v>190089</v>
      </c>
      <c r="B420" s="83" t="s">
        <v>410</v>
      </c>
      <c r="C420" s="85">
        <v>12</v>
      </c>
      <c r="D420" s="91">
        <f>VLOOKUP(A420,ПрайсЛист!$A$8:$D$680,4,0)</f>
        <v>67.548000000000002</v>
      </c>
      <c r="E420" s="138"/>
      <c r="F420" s="97">
        <f t="shared" si="24"/>
        <v>0</v>
      </c>
      <c r="G420" s="92" t="str">
        <f t="shared" si="22"/>
        <v/>
      </c>
      <c r="H420" s="92"/>
      <c r="I420" s="101" t="s">
        <v>608</v>
      </c>
      <c r="J420" s="136" t="s">
        <v>595</v>
      </c>
      <c r="K420" s="71"/>
      <c r="L420" s="105">
        <v>153122</v>
      </c>
      <c r="M420" s="105">
        <v>190089</v>
      </c>
      <c r="N420" s="107" t="s">
        <v>615</v>
      </c>
      <c r="O420" s="49" t="str">
        <f>IF((E420/12)=ROUND(E420/12,0),"","ВВЕДИТЕ ЗНАЧЕН. КРАТНОЕ 12")</f>
        <v/>
      </c>
      <c r="P420" s="54" t="s">
        <v>719</v>
      </c>
      <c r="Q420" s="54" t="s">
        <v>534</v>
      </c>
      <c r="R420" s="112"/>
    </row>
    <row r="421" spans="1:18">
      <c r="A421" s="79">
        <v>190568</v>
      </c>
      <c r="B421" s="81" t="s">
        <v>691</v>
      </c>
      <c r="C421" s="84">
        <v>12</v>
      </c>
      <c r="D421" s="88">
        <f>VLOOKUP(A421,ПрайсЛист!$A$8:$D$680,4,0)</f>
        <v>67.548000000000002</v>
      </c>
      <c r="E421" s="137"/>
      <c r="F421" s="95">
        <f t="shared" si="24"/>
        <v>0</v>
      </c>
      <c r="G421" s="89" t="str">
        <f t="shared" si="22"/>
        <v/>
      </c>
      <c r="H421" s="86" t="s">
        <v>532</v>
      </c>
      <c r="I421" s="101" t="s">
        <v>608</v>
      </c>
      <c r="J421" s="136" t="s">
        <v>595</v>
      </c>
      <c r="K421" s="71"/>
      <c r="L421" s="105"/>
      <c r="M421" s="105"/>
      <c r="N421" s="107"/>
      <c r="O421" s="47"/>
      <c r="P421" s="54" t="s">
        <v>611</v>
      </c>
      <c r="Q421" s="54"/>
      <c r="R421" s="112"/>
    </row>
    <row r="422" spans="1:18">
      <c r="A422" s="82">
        <v>153127</v>
      </c>
      <c r="B422" s="83" t="s">
        <v>411</v>
      </c>
      <c r="C422" s="85">
        <v>6</v>
      </c>
      <c r="D422" s="91">
        <f>VLOOKUP(A422,ПрайсЛист!$A$8:$D$680,4,0)</f>
        <v>182.04</v>
      </c>
      <c r="E422" s="138"/>
      <c r="F422" s="97">
        <f t="shared" si="24"/>
        <v>0</v>
      </c>
      <c r="G422" s="92" t="str">
        <f t="shared" si="22"/>
        <v/>
      </c>
      <c r="H422" s="92"/>
      <c r="I422" s="101" t="s">
        <v>608</v>
      </c>
      <c r="J422" s="136" t="s">
        <v>595</v>
      </c>
      <c r="K422" s="71" t="s">
        <v>559</v>
      </c>
      <c r="L422" s="105">
        <v>153127</v>
      </c>
      <c r="M422" s="105">
        <v>190094</v>
      </c>
      <c r="N422" s="76" t="s">
        <v>616</v>
      </c>
      <c r="O422" s="47"/>
      <c r="P422" s="54" t="s">
        <v>611</v>
      </c>
      <c r="Q422" s="54" t="s">
        <v>534</v>
      </c>
      <c r="R422" s="112"/>
    </row>
    <row r="423" spans="1:18">
      <c r="A423" s="66"/>
      <c r="B423" s="63" t="s">
        <v>7</v>
      </c>
      <c r="C423" s="10" t="s">
        <v>611</v>
      </c>
      <c r="D423" s="11"/>
      <c r="E423" s="24"/>
      <c r="F423" s="12"/>
      <c r="G423" s="12" t="str">
        <f t="shared" si="22"/>
        <v/>
      </c>
      <c r="H423" s="12"/>
      <c r="I423" s="12"/>
      <c r="J423" s="51"/>
      <c r="K423" s="51"/>
      <c r="L423" s="105" t="s">
        <v>611</v>
      </c>
      <c r="M423" s="105"/>
      <c r="N423" s="51"/>
      <c r="O423" s="47"/>
      <c r="P423" s="54" t="s">
        <v>611</v>
      </c>
      <c r="Q423" s="54"/>
      <c r="R423" s="112"/>
    </row>
    <row r="424" spans="1:18">
      <c r="A424" s="20">
        <v>131011</v>
      </c>
      <c r="B424" s="61" t="s">
        <v>340</v>
      </c>
      <c r="C424" s="10">
        <v>10</v>
      </c>
      <c r="D424" s="11">
        <f>VLOOKUP(A424,ПрайсЛист!$A$8:$D$680,4,0)</f>
        <v>917.29199999999992</v>
      </c>
      <c r="E424" s="24"/>
      <c r="F424" s="12">
        <f t="shared" ref="F424:F447" si="25">E424*D424-(D424*E424*$J$3)</f>
        <v>0</v>
      </c>
      <c r="G424" s="12" t="str">
        <f t="shared" si="22"/>
        <v/>
      </c>
      <c r="H424" s="12"/>
      <c r="I424" s="12"/>
      <c r="J424" s="51"/>
      <c r="K424" s="51"/>
      <c r="L424" s="105" t="s">
        <v>611</v>
      </c>
      <c r="M424" s="105"/>
      <c r="N424" s="51"/>
      <c r="O424" s="49" t="str">
        <f>IF((E424/10)=ROUND(E424/10,0),"","ВВЕДИТЕ ЗНАЧЕН. КРАТНОЕ 10")</f>
        <v/>
      </c>
      <c r="P424" s="54" t="s">
        <v>719</v>
      </c>
      <c r="Q424" s="54"/>
      <c r="R424" s="112"/>
    </row>
    <row r="425" spans="1:18">
      <c r="A425" s="20">
        <v>130975</v>
      </c>
      <c r="B425" s="61" t="s">
        <v>341</v>
      </c>
      <c r="C425" s="10">
        <v>10</v>
      </c>
      <c r="D425" s="11">
        <f>VLOOKUP(A425,ПрайсЛист!$A$8:$D$680,4,0)</f>
        <v>1766.2439999999999</v>
      </c>
      <c r="E425" s="24"/>
      <c r="F425" s="12">
        <f t="shared" si="25"/>
        <v>0</v>
      </c>
      <c r="G425" s="12" t="str">
        <f t="shared" si="22"/>
        <v/>
      </c>
      <c r="H425" s="12"/>
      <c r="I425" s="12"/>
      <c r="J425" s="51"/>
      <c r="K425" s="51"/>
      <c r="L425" s="105" t="s">
        <v>611</v>
      </c>
      <c r="M425" s="105"/>
      <c r="N425" s="51"/>
      <c r="O425" s="47"/>
      <c r="P425" s="54" t="s">
        <v>611</v>
      </c>
      <c r="Q425" s="54"/>
      <c r="R425" s="112"/>
    </row>
    <row r="426" spans="1:18">
      <c r="A426" s="20">
        <v>34192</v>
      </c>
      <c r="B426" s="61" t="s">
        <v>243</v>
      </c>
      <c r="C426" s="10">
        <v>10</v>
      </c>
      <c r="D426" s="11">
        <f>VLOOKUP(A426,ПрайсЛист!$A$8:$D$680,4,0)</f>
        <v>1165.2239999999999</v>
      </c>
      <c r="E426" s="24"/>
      <c r="F426" s="12">
        <f t="shared" si="25"/>
        <v>0</v>
      </c>
      <c r="G426" s="12" t="str">
        <f t="shared" si="22"/>
        <v/>
      </c>
      <c r="H426" s="12"/>
      <c r="I426" s="12"/>
      <c r="J426" s="51"/>
      <c r="K426" s="51"/>
      <c r="L426" s="105" t="s">
        <v>611</v>
      </c>
      <c r="M426" s="105"/>
      <c r="N426" s="51"/>
      <c r="O426" s="49" t="str">
        <f>IF((E426/10)=ROUND(E426/10,0),"","ВВЕДИТЕ ЗНАЧЕН. КРАТНОЕ 10")</f>
        <v/>
      </c>
      <c r="P426" s="54" t="s">
        <v>611</v>
      </c>
      <c r="Q426" s="54"/>
      <c r="R426" s="112"/>
    </row>
    <row r="427" spans="1:18">
      <c r="A427" s="20">
        <v>36877</v>
      </c>
      <c r="B427" s="61" t="s">
        <v>244</v>
      </c>
      <c r="C427" s="10">
        <v>10</v>
      </c>
      <c r="D427" s="11">
        <f>VLOOKUP(A427,ПрайсЛист!$A$8:$D$680,4,0)</f>
        <v>2235.7559999999999</v>
      </c>
      <c r="E427" s="24"/>
      <c r="F427" s="12">
        <f t="shared" si="25"/>
        <v>0</v>
      </c>
      <c r="G427" s="12" t="str">
        <f t="shared" si="22"/>
        <v/>
      </c>
      <c r="H427" s="12"/>
      <c r="I427" s="12"/>
      <c r="J427" s="51"/>
      <c r="K427" s="51"/>
      <c r="L427" s="105" t="s">
        <v>611</v>
      </c>
      <c r="M427" s="105"/>
      <c r="N427" s="51"/>
      <c r="O427" s="47"/>
      <c r="P427" s="54" t="s">
        <v>611</v>
      </c>
      <c r="Q427" s="54"/>
      <c r="R427" s="112"/>
    </row>
    <row r="428" spans="1:18">
      <c r="A428" s="20">
        <v>34248</v>
      </c>
      <c r="B428" s="61" t="s">
        <v>241</v>
      </c>
      <c r="C428" s="10">
        <v>10</v>
      </c>
      <c r="D428" s="11">
        <f>VLOOKUP(A428,ПрайсЛист!$A$8:$D$680,4,0)</f>
        <v>1165.2239999999999</v>
      </c>
      <c r="E428" s="24"/>
      <c r="F428" s="12">
        <f t="shared" si="25"/>
        <v>0</v>
      </c>
      <c r="G428" s="12" t="str">
        <f t="shared" si="22"/>
        <v/>
      </c>
      <c r="H428" s="12"/>
      <c r="I428" s="12"/>
      <c r="J428" s="51"/>
      <c r="K428" s="51"/>
      <c r="L428" s="105" t="s">
        <v>611</v>
      </c>
      <c r="M428" s="105"/>
      <c r="N428" s="51"/>
      <c r="O428" s="47"/>
      <c r="P428" s="54" t="s">
        <v>611</v>
      </c>
      <c r="Q428" s="54"/>
      <c r="R428" s="112"/>
    </row>
    <row r="429" spans="1:18">
      <c r="A429" s="20">
        <v>34270</v>
      </c>
      <c r="B429" s="61" t="s">
        <v>294</v>
      </c>
      <c r="C429" s="10">
        <v>10</v>
      </c>
      <c r="D429" s="11">
        <f>VLOOKUP(A429,ПрайсЛист!$A$8:$D$680,4,0)</f>
        <v>1292.904</v>
      </c>
      <c r="E429" s="24"/>
      <c r="F429" s="12">
        <f t="shared" si="25"/>
        <v>0</v>
      </c>
      <c r="G429" s="12" t="str">
        <f t="shared" si="22"/>
        <v/>
      </c>
      <c r="H429" s="12"/>
      <c r="I429" s="12"/>
      <c r="J429" s="51"/>
      <c r="K429" s="51"/>
      <c r="L429" s="105" t="s">
        <v>611</v>
      </c>
      <c r="M429" s="105"/>
      <c r="N429" s="51"/>
      <c r="O429" s="47"/>
      <c r="P429" s="54" t="s">
        <v>611</v>
      </c>
      <c r="Q429" s="54"/>
      <c r="R429" s="112"/>
    </row>
    <row r="430" spans="1:18">
      <c r="A430" s="20">
        <v>34242</v>
      </c>
      <c r="B430" s="61" t="s">
        <v>242</v>
      </c>
      <c r="C430" s="10">
        <v>10</v>
      </c>
      <c r="D430" s="11">
        <f>VLOOKUP(A430,ПрайсЛист!$A$8:$D$680,4,0)</f>
        <v>1292.904</v>
      </c>
      <c r="E430" s="24"/>
      <c r="F430" s="12">
        <f t="shared" si="25"/>
        <v>0</v>
      </c>
      <c r="G430" s="12" t="str">
        <f t="shared" ref="G430:G492" si="26">IFERROR(F430/E430,"")</f>
        <v/>
      </c>
      <c r="H430" s="12"/>
      <c r="I430" s="12"/>
      <c r="J430" s="51"/>
      <c r="K430" s="51"/>
      <c r="L430" s="105" t="s">
        <v>611</v>
      </c>
      <c r="M430" s="105"/>
      <c r="N430" s="51"/>
      <c r="O430" s="47"/>
      <c r="P430" s="54" t="s">
        <v>611</v>
      </c>
      <c r="Q430" s="54"/>
      <c r="R430" s="112"/>
    </row>
    <row r="431" spans="1:18">
      <c r="A431" s="20">
        <v>34244</v>
      </c>
      <c r="B431" s="61" t="s">
        <v>239</v>
      </c>
      <c r="C431" s="10">
        <v>10</v>
      </c>
      <c r="D431" s="11">
        <f>VLOOKUP(A431,ПрайсЛист!$A$8:$D$680,4,0)</f>
        <v>1579.164</v>
      </c>
      <c r="E431" s="24"/>
      <c r="F431" s="12">
        <f t="shared" si="25"/>
        <v>0</v>
      </c>
      <c r="G431" s="12" t="str">
        <f t="shared" si="26"/>
        <v/>
      </c>
      <c r="H431" s="12"/>
      <c r="I431" s="12"/>
      <c r="J431" s="51"/>
      <c r="K431" s="51"/>
      <c r="L431" s="105" t="s">
        <v>611</v>
      </c>
      <c r="M431" s="105"/>
      <c r="N431" s="51"/>
      <c r="O431" s="47"/>
      <c r="P431" s="54" t="s">
        <v>611</v>
      </c>
      <c r="Q431" s="54"/>
      <c r="R431" s="112"/>
    </row>
    <row r="432" spans="1:18">
      <c r="A432" s="20">
        <v>34246</v>
      </c>
      <c r="B432" s="61" t="s">
        <v>240</v>
      </c>
      <c r="C432" s="10">
        <v>10</v>
      </c>
      <c r="D432" s="11">
        <f>VLOOKUP(A432,ПрайсЛист!$A$8:$D$680,4,0)</f>
        <v>1724.952</v>
      </c>
      <c r="E432" s="24"/>
      <c r="F432" s="12">
        <f t="shared" si="25"/>
        <v>0</v>
      </c>
      <c r="G432" s="12" t="str">
        <f t="shared" si="26"/>
        <v/>
      </c>
      <c r="H432" s="12"/>
      <c r="I432" s="12"/>
      <c r="J432" s="51"/>
      <c r="K432" s="51"/>
      <c r="L432" s="105" t="s">
        <v>611</v>
      </c>
      <c r="M432" s="105"/>
      <c r="N432" s="51"/>
      <c r="O432" s="47"/>
      <c r="P432" s="54" t="s">
        <v>611</v>
      </c>
      <c r="Q432" s="54"/>
      <c r="R432" s="112"/>
    </row>
    <row r="433" spans="1:18">
      <c r="A433" s="33">
        <v>95415</v>
      </c>
      <c r="B433" s="61" t="s">
        <v>263</v>
      </c>
      <c r="C433" s="10">
        <v>50</v>
      </c>
      <c r="D433" s="11">
        <f>VLOOKUP(A433,ПрайсЛист!$A$8:$D$680,4,0)</f>
        <v>232.47599999999997</v>
      </c>
      <c r="E433" s="24"/>
      <c r="F433" s="12">
        <f t="shared" si="25"/>
        <v>0</v>
      </c>
      <c r="G433" s="12" t="str">
        <f t="shared" si="26"/>
        <v/>
      </c>
      <c r="H433" s="12"/>
      <c r="I433" s="12"/>
      <c r="J433" s="51"/>
      <c r="K433" s="51"/>
      <c r="L433" s="105" t="s">
        <v>611</v>
      </c>
      <c r="M433" s="105"/>
      <c r="N433" s="51"/>
      <c r="O433" s="49" t="str">
        <f>IF((E433/50)=ROUND(E433/50,0),"","ВВЕДИТЕ ЗНАЧЕН. КРАТНОЕ 50")</f>
        <v/>
      </c>
      <c r="P433" s="54" t="s">
        <v>719</v>
      </c>
      <c r="Q433" s="54"/>
      <c r="R433" s="112"/>
    </row>
    <row r="434" spans="1:18">
      <c r="A434" s="33">
        <v>177595</v>
      </c>
      <c r="B434" s="61" t="s">
        <v>593</v>
      </c>
      <c r="C434" s="10">
        <v>1</v>
      </c>
      <c r="D434" s="11">
        <f>VLOOKUP(A434,ПрайсЛист!$A$8:$D$680,4,0)</f>
        <v>5441.9879999999994</v>
      </c>
      <c r="E434" s="24"/>
      <c r="F434" s="12">
        <f t="shared" si="25"/>
        <v>0</v>
      </c>
      <c r="G434" s="12" t="str">
        <f t="shared" si="26"/>
        <v/>
      </c>
      <c r="H434" s="12"/>
      <c r="I434" s="12"/>
      <c r="J434" s="51"/>
      <c r="K434" s="51"/>
      <c r="L434" s="105" t="s">
        <v>611</v>
      </c>
      <c r="M434" s="105"/>
      <c r="N434" s="51"/>
      <c r="O434" s="49"/>
      <c r="P434" s="54" t="s">
        <v>611</v>
      </c>
      <c r="Q434" s="54"/>
      <c r="R434" s="112"/>
    </row>
    <row r="435" spans="1:18">
      <c r="A435" s="20">
        <v>27886</v>
      </c>
      <c r="B435" s="61" t="s">
        <v>295</v>
      </c>
      <c r="C435" s="10">
        <v>2</v>
      </c>
      <c r="D435" s="11">
        <f>VLOOKUP(A435,ПрайсЛист!$A$8:$D$680,4,0)</f>
        <v>837.43200000000002</v>
      </c>
      <c r="E435" s="24"/>
      <c r="F435" s="12">
        <f t="shared" si="25"/>
        <v>0</v>
      </c>
      <c r="G435" s="12" t="str">
        <f t="shared" si="26"/>
        <v/>
      </c>
      <c r="H435" s="12"/>
      <c r="I435" s="12"/>
      <c r="J435" s="51"/>
      <c r="K435" s="51"/>
      <c r="L435" s="105" t="s">
        <v>611</v>
      </c>
      <c r="M435" s="105"/>
      <c r="N435" s="51"/>
      <c r="O435" s="47"/>
      <c r="P435" s="54" t="s">
        <v>611</v>
      </c>
      <c r="Q435" s="54"/>
      <c r="R435" s="112"/>
    </row>
    <row r="436" spans="1:18">
      <c r="A436" s="20">
        <v>30217</v>
      </c>
      <c r="B436" s="61" t="s">
        <v>250</v>
      </c>
      <c r="C436" s="10">
        <v>1</v>
      </c>
      <c r="D436" s="11">
        <f>VLOOKUP(A436,ПрайсЛист!$A$8:$D$680,4,0)</f>
        <v>4279.9799999999996</v>
      </c>
      <c r="E436" s="24"/>
      <c r="F436" s="12">
        <f t="shared" si="25"/>
        <v>0</v>
      </c>
      <c r="G436" s="12" t="str">
        <f t="shared" si="26"/>
        <v/>
      </c>
      <c r="H436" s="12"/>
      <c r="I436" s="12"/>
      <c r="J436" s="51"/>
      <c r="K436" s="51"/>
      <c r="L436" s="105" t="s">
        <v>611</v>
      </c>
      <c r="M436" s="105"/>
      <c r="N436" s="51"/>
      <c r="O436" s="47"/>
      <c r="P436" s="54" t="s">
        <v>611</v>
      </c>
      <c r="Q436" s="54"/>
      <c r="R436" s="112"/>
    </row>
    <row r="437" spans="1:18">
      <c r="A437" s="20">
        <v>188340</v>
      </c>
      <c r="B437" s="61" t="s">
        <v>592</v>
      </c>
      <c r="C437" s="10">
        <v>1</v>
      </c>
      <c r="D437" s="11">
        <f>VLOOKUP(A437,ПрайсЛист!$A$8:$D$680,4,0)</f>
        <v>1554.9959999999999</v>
      </c>
      <c r="E437" s="24"/>
      <c r="F437" s="12">
        <f t="shared" si="25"/>
        <v>0</v>
      </c>
      <c r="G437" s="12" t="str">
        <f t="shared" si="26"/>
        <v/>
      </c>
      <c r="H437" s="12"/>
      <c r="I437" s="12"/>
      <c r="J437" s="51"/>
      <c r="K437" s="51"/>
      <c r="L437" s="105" t="s">
        <v>611</v>
      </c>
      <c r="M437" s="105"/>
      <c r="N437" s="51"/>
      <c r="O437" s="47"/>
      <c r="P437" s="54" t="s">
        <v>611</v>
      </c>
      <c r="Q437" s="54"/>
      <c r="R437" s="112"/>
    </row>
    <row r="438" spans="1:18">
      <c r="A438" s="20">
        <v>192197</v>
      </c>
      <c r="B438" s="61" t="s">
        <v>281</v>
      </c>
      <c r="C438" s="10">
        <v>1</v>
      </c>
      <c r="D438" s="11">
        <f>VLOOKUP(A438,ПрайсЛист!$A$8:$D$680,4,0)</f>
        <v>5372.1480000000001</v>
      </c>
      <c r="E438" s="24"/>
      <c r="F438" s="12">
        <f t="shared" si="25"/>
        <v>0</v>
      </c>
      <c r="G438" s="12" t="str">
        <f t="shared" si="26"/>
        <v/>
      </c>
      <c r="H438" s="12"/>
      <c r="I438" s="12"/>
      <c r="J438" s="51"/>
      <c r="K438" s="51"/>
      <c r="L438" s="105">
        <v>90617</v>
      </c>
      <c r="M438" s="105">
        <v>192197</v>
      </c>
      <c r="N438" s="76" t="s">
        <v>615</v>
      </c>
      <c r="O438" s="47"/>
      <c r="P438" s="54" t="s">
        <v>611</v>
      </c>
      <c r="Q438" s="54"/>
      <c r="R438" s="112"/>
    </row>
    <row r="439" spans="1:18">
      <c r="A439" s="20">
        <v>192198</v>
      </c>
      <c r="B439" s="61" t="s">
        <v>290</v>
      </c>
      <c r="C439" s="10">
        <v>1</v>
      </c>
      <c r="D439" s="11">
        <f>VLOOKUP(A439,ПрайсЛист!$A$8:$D$680,4,0)</f>
        <v>2729.904</v>
      </c>
      <c r="E439" s="24"/>
      <c r="F439" s="12">
        <f t="shared" si="25"/>
        <v>0</v>
      </c>
      <c r="G439" s="12" t="str">
        <f t="shared" si="26"/>
        <v/>
      </c>
      <c r="H439" s="12"/>
      <c r="I439" s="12"/>
      <c r="J439" s="51"/>
      <c r="K439" s="51"/>
      <c r="L439" s="105">
        <v>90451</v>
      </c>
      <c r="M439" s="105">
        <v>192198</v>
      </c>
      <c r="N439" s="76" t="s">
        <v>615</v>
      </c>
      <c r="O439" s="47"/>
      <c r="P439" s="54" t="s">
        <v>611</v>
      </c>
      <c r="Q439" s="54"/>
      <c r="R439" s="112"/>
    </row>
    <row r="440" spans="1:18">
      <c r="A440" s="20">
        <v>192199</v>
      </c>
      <c r="B440" s="61" t="s">
        <v>280</v>
      </c>
      <c r="C440" s="10">
        <v>1</v>
      </c>
      <c r="D440" s="11">
        <f>VLOOKUP(A440,ПрайсЛист!$A$8:$D$680,4,0)</f>
        <v>5588.0519999999997</v>
      </c>
      <c r="E440" s="24"/>
      <c r="F440" s="12">
        <f t="shared" si="25"/>
        <v>0</v>
      </c>
      <c r="G440" s="12" t="str">
        <f t="shared" si="26"/>
        <v/>
      </c>
      <c r="H440" s="12"/>
      <c r="I440" s="12"/>
      <c r="J440" s="51"/>
      <c r="K440" s="51"/>
      <c r="L440" s="105">
        <v>90570</v>
      </c>
      <c r="M440" s="105">
        <v>192199</v>
      </c>
      <c r="N440" s="76" t="s">
        <v>615</v>
      </c>
      <c r="O440" s="47"/>
      <c r="P440" s="54" t="s">
        <v>611</v>
      </c>
      <c r="Q440" s="54"/>
      <c r="R440" s="112"/>
    </row>
    <row r="441" spans="1:18">
      <c r="A441" s="20">
        <v>192200</v>
      </c>
      <c r="B441" s="61" t="s">
        <v>277</v>
      </c>
      <c r="C441" s="10">
        <v>1</v>
      </c>
      <c r="D441" s="11">
        <f>VLOOKUP(A441,ПрайсЛист!$A$8:$D$680,4,0)</f>
        <v>2837.8679999999999</v>
      </c>
      <c r="E441" s="24"/>
      <c r="F441" s="12">
        <f t="shared" si="25"/>
        <v>0</v>
      </c>
      <c r="G441" s="12" t="str">
        <f t="shared" si="26"/>
        <v/>
      </c>
      <c r="H441" s="12"/>
      <c r="I441" s="12"/>
      <c r="J441" s="51"/>
      <c r="K441" s="51"/>
      <c r="L441" s="105">
        <v>90447</v>
      </c>
      <c r="M441" s="105">
        <v>192200</v>
      </c>
      <c r="N441" s="76" t="s">
        <v>615</v>
      </c>
      <c r="O441" s="47"/>
      <c r="P441" s="54" t="s">
        <v>719</v>
      </c>
      <c r="Q441" s="54"/>
      <c r="R441" s="112"/>
    </row>
    <row r="442" spans="1:18">
      <c r="A442" s="20">
        <v>192201</v>
      </c>
      <c r="B442" s="61" t="s">
        <v>278</v>
      </c>
      <c r="C442" s="10">
        <v>1</v>
      </c>
      <c r="D442" s="11">
        <f>VLOOKUP(A442,ПрайсЛист!$A$8:$D$680,4,0)</f>
        <v>2837.8679999999999</v>
      </c>
      <c r="E442" s="24"/>
      <c r="F442" s="12">
        <f t="shared" si="25"/>
        <v>0</v>
      </c>
      <c r="G442" s="12" t="str">
        <f t="shared" si="26"/>
        <v/>
      </c>
      <c r="H442" s="12"/>
      <c r="I442" s="12"/>
      <c r="J442" s="51"/>
      <c r="K442" s="51"/>
      <c r="L442" s="105">
        <v>90418</v>
      </c>
      <c r="M442" s="105">
        <v>192201</v>
      </c>
      <c r="N442" s="76" t="s">
        <v>615</v>
      </c>
      <c r="O442" s="47"/>
      <c r="P442" s="54" t="s">
        <v>611</v>
      </c>
      <c r="Q442" s="54"/>
      <c r="R442" s="112"/>
    </row>
    <row r="443" spans="1:18">
      <c r="A443" s="20">
        <v>192212</v>
      </c>
      <c r="B443" s="61" t="s">
        <v>542</v>
      </c>
      <c r="C443" s="10">
        <v>20</v>
      </c>
      <c r="D443" s="11">
        <f>VLOOKUP(A443,ПрайсЛист!$A$8:$D$680,4,0)</f>
        <v>164.68800000000002</v>
      </c>
      <c r="E443" s="24"/>
      <c r="F443" s="12">
        <f t="shared" si="25"/>
        <v>0</v>
      </c>
      <c r="G443" s="12" t="str">
        <f>IFERROR(F443/E443,"")</f>
        <v/>
      </c>
      <c r="H443" s="12"/>
      <c r="I443" s="12"/>
      <c r="J443" s="51"/>
      <c r="K443" s="51"/>
      <c r="L443" s="105">
        <v>90314</v>
      </c>
      <c r="M443" s="105">
        <v>192212</v>
      </c>
      <c r="N443" s="76" t="s">
        <v>615</v>
      </c>
      <c r="O443" s="49" t="str">
        <f>IF((E443/20)=ROUND(E443/20,0),"","ВВЕДИТЕ ЗНАЧЕН. КРАТНОЕ 20")</f>
        <v/>
      </c>
      <c r="P443" s="54" t="s">
        <v>611</v>
      </c>
      <c r="Q443" s="54"/>
      <c r="R443" s="112"/>
    </row>
    <row r="444" spans="1:18">
      <c r="A444" s="20">
        <v>26497</v>
      </c>
      <c r="B444" s="61" t="s">
        <v>113</v>
      </c>
      <c r="C444" s="10">
        <v>10</v>
      </c>
      <c r="D444" s="11">
        <f>VLOOKUP(A444,ПрайсЛист!$A$8:$D$680,4,0)</f>
        <v>1833.492</v>
      </c>
      <c r="E444" s="24"/>
      <c r="F444" s="12">
        <f t="shared" si="25"/>
        <v>0</v>
      </c>
      <c r="G444" s="12" t="str">
        <f t="shared" si="26"/>
        <v/>
      </c>
      <c r="H444" s="12"/>
      <c r="I444" s="12"/>
      <c r="J444" s="51"/>
      <c r="K444" s="51"/>
      <c r="L444" s="105" t="s">
        <v>611</v>
      </c>
      <c r="M444" s="105"/>
      <c r="N444" s="51"/>
      <c r="O444" s="47"/>
      <c r="P444" s="54" t="s">
        <v>611</v>
      </c>
      <c r="Q444" s="54"/>
      <c r="R444" s="112"/>
    </row>
    <row r="445" spans="1:18">
      <c r="A445" s="20">
        <v>102468</v>
      </c>
      <c r="B445" s="61" t="s">
        <v>527</v>
      </c>
      <c r="C445" s="10">
        <v>1</v>
      </c>
      <c r="D445" s="11">
        <f>VLOOKUP(A445,ПрайсЛист!$A$8:$D$680,4,0)</f>
        <v>1833.492</v>
      </c>
      <c r="E445" s="24"/>
      <c r="F445" s="12">
        <f t="shared" si="25"/>
        <v>0</v>
      </c>
      <c r="G445" s="12" t="str">
        <f t="shared" si="26"/>
        <v/>
      </c>
      <c r="H445" s="12"/>
      <c r="I445" s="12"/>
      <c r="J445" s="51"/>
      <c r="K445" s="51"/>
      <c r="L445" s="105" t="s">
        <v>611</v>
      </c>
      <c r="M445" s="105"/>
      <c r="N445" s="51"/>
      <c r="O445" s="47"/>
      <c r="P445" s="54" t="s">
        <v>611</v>
      </c>
      <c r="Q445" s="54"/>
      <c r="R445" s="112"/>
    </row>
    <row r="446" spans="1:18">
      <c r="A446" s="33">
        <v>99044</v>
      </c>
      <c r="B446" s="61" t="s">
        <v>279</v>
      </c>
      <c r="C446" s="10">
        <v>1</v>
      </c>
      <c r="D446" s="11">
        <f>VLOOKUP(A446,ПрайсЛист!$A$8:$D$680,4,0)</f>
        <v>1719.624</v>
      </c>
      <c r="E446" s="24"/>
      <c r="F446" s="12">
        <f t="shared" si="25"/>
        <v>0</v>
      </c>
      <c r="G446" s="12" t="str">
        <f t="shared" si="26"/>
        <v/>
      </c>
      <c r="H446" s="12"/>
      <c r="I446" s="12"/>
      <c r="J446" s="51"/>
      <c r="K446" s="51"/>
      <c r="L446" s="105" t="s">
        <v>611</v>
      </c>
      <c r="M446" s="105"/>
      <c r="N446" s="51"/>
      <c r="O446" s="47"/>
      <c r="P446" s="54" t="s">
        <v>611</v>
      </c>
      <c r="Q446" s="54"/>
      <c r="R446" s="112"/>
    </row>
    <row r="447" spans="1:18">
      <c r="A447" s="20">
        <v>56832</v>
      </c>
      <c r="B447" s="61" t="s">
        <v>269</v>
      </c>
      <c r="C447" s="10">
        <v>1</v>
      </c>
      <c r="D447" s="11">
        <f>VLOOKUP(A447,ПрайсЛист!$A$8:$D$680,4,0)</f>
        <v>1497.9959999999999</v>
      </c>
      <c r="E447" s="24"/>
      <c r="F447" s="12">
        <f t="shared" si="25"/>
        <v>0</v>
      </c>
      <c r="G447" s="12" t="str">
        <f t="shared" si="26"/>
        <v/>
      </c>
      <c r="H447" s="12"/>
      <c r="I447" s="12"/>
      <c r="J447" s="51"/>
      <c r="K447" s="51"/>
      <c r="L447" s="105" t="s">
        <v>611</v>
      </c>
      <c r="M447" s="105"/>
      <c r="N447" s="51"/>
      <c r="O447" s="47"/>
      <c r="P447" s="54" t="s">
        <v>611</v>
      </c>
      <c r="Q447" s="54"/>
      <c r="R447" s="112"/>
    </row>
    <row r="448" spans="1:18">
      <c r="A448" s="28"/>
      <c r="B448" s="63" t="s">
        <v>5</v>
      </c>
      <c r="C448" s="10" t="s">
        <v>611</v>
      </c>
      <c r="D448" s="11"/>
      <c r="E448" s="24"/>
      <c r="F448" s="12"/>
      <c r="G448" s="12" t="str">
        <f t="shared" si="26"/>
        <v/>
      </c>
      <c r="H448" s="12"/>
      <c r="I448" s="12"/>
      <c r="J448" s="51"/>
      <c r="K448" s="51"/>
      <c r="L448" s="105" t="s">
        <v>611</v>
      </c>
      <c r="M448" s="105"/>
      <c r="N448" s="51"/>
      <c r="O448" s="47"/>
      <c r="P448" s="54" t="s">
        <v>611</v>
      </c>
      <c r="Q448" s="54"/>
      <c r="R448" s="112"/>
    </row>
    <row r="449" spans="1:18">
      <c r="A449" s="20">
        <v>52970</v>
      </c>
      <c r="B449" s="61" t="s">
        <v>698</v>
      </c>
      <c r="C449" s="10">
        <v>10</v>
      </c>
      <c r="D449" s="11">
        <f>VLOOKUP(A449,ПрайсЛист!$A$8:$D$680,4,0)</f>
        <v>145.22399999999999</v>
      </c>
      <c r="E449" s="24"/>
      <c r="F449" s="12">
        <f t="shared" ref="F449:F480" si="27">E449*D449-(D449*E449*$J$3)</f>
        <v>0</v>
      </c>
      <c r="G449" s="12" t="str">
        <f t="shared" si="26"/>
        <v/>
      </c>
      <c r="H449" s="12"/>
      <c r="I449" s="12"/>
      <c r="J449" s="51"/>
      <c r="K449" s="51"/>
      <c r="L449" s="105" t="s">
        <v>611</v>
      </c>
      <c r="M449" s="105"/>
      <c r="N449" s="51"/>
      <c r="O449" s="49" t="str">
        <f>IF((E449/10)=ROUND(E449/10,0),"","ВВЕДИТЕ ЗНАЧЕН. КРАТНОЕ 10")</f>
        <v/>
      </c>
      <c r="P449" s="54" t="s">
        <v>611</v>
      </c>
      <c r="Q449" s="54"/>
      <c r="R449" s="112"/>
    </row>
    <row r="450" spans="1:18">
      <c r="A450" s="20">
        <v>52973</v>
      </c>
      <c r="B450" s="61" t="s">
        <v>699</v>
      </c>
      <c r="C450" s="10">
        <v>10</v>
      </c>
      <c r="D450" s="11">
        <f>VLOOKUP(A450,ПрайсЛист!$A$8:$D$680,4,0)</f>
        <v>145.22399999999999</v>
      </c>
      <c r="E450" s="24"/>
      <c r="F450" s="12">
        <f t="shared" si="27"/>
        <v>0</v>
      </c>
      <c r="G450" s="12" t="str">
        <f t="shared" si="26"/>
        <v/>
      </c>
      <c r="H450" s="12"/>
      <c r="I450" s="12"/>
      <c r="J450" s="51"/>
      <c r="K450" s="51"/>
      <c r="L450" s="105" t="s">
        <v>611</v>
      </c>
      <c r="M450" s="105"/>
      <c r="N450" s="51"/>
      <c r="O450" s="49" t="str">
        <f>IF((E450/10)=ROUND(E450/10,0),"","ВВЕДИТЕ ЗНАЧЕН. КРАТНОЕ 10")</f>
        <v/>
      </c>
      <c r="P450" s="54" t="s">
        <v>719</v>
      </c>
      <c r="Q450" s="54" t="s">
        <v>534</v>
      </c>
      <c r="R450" s="112"/>
    </row>
    <row r="451" spans="1:18">
      <c r="A451" s="20">
        <v>52974</v>
      </c>
      <c r="B451" s="61" t="s">
        <v>700</v>
      </c>
      <c r="C451" s="10">
        <v>10</v>
      </c>
      <c r="D451" s="11">
        <f>VLOOKUP(A451,ПрайсЛист!$A$8:$D$680,4,0)</f>
        <v>145.22399999999999</v>
      </c>
      <c r="E451" s="24"/>
      <c r="F451" s="12">
        <f t="shared" si="27"/>
        <v>0</v>
      </c>
      <c r="G451" s="12" t="str">
        <f t="shared" si="26"/>
        <v/>
      </c>
      <c r="H451" s="12"/>
      <c r="I451" s="12"/>
      <c r="J451" s="51"/>
      <c r="K451" s="51"/>
      <c r="L451" s="105" t="s">
        <v>611</v>
      </c>
      <c r="M451" s="105"/>
      <c r="N451" s="51"/>
      <c r="O451" s="49" t="str">
        <f>IF((E451/10)=ROUND(E451/10,0),"","ВВЕДИТЕ ЗНАЧЕН. КРАТНОЕ 10")</f>
        <v/>
      </c>
      <c r="P451" s="54" t="s">
        <v>611</v>
      </c>
      <c r="Q451" s="54"/>
      <c r="R451" s="112"/>
    </row>
    <row r="452" spans="1:18">
      <c r="A452" s="20">
        <v>52975</v>
      </c>
      <c r="B452" s="61" t="s">
        <v>701</v>
      </c>
      <c r="C452" s="10">
        <v>10</v>
      </c>
      <c r="D452" s="11">
        <f>VLOOKUP(A452,ПрайсЛист!$A$8:$D$680,4,0)</f>
        <v>145.22399999999999</v>
      </c>
      <c r="E452" s="24"/>
      <c r="F452" s="12">
        <f t="shared" si="27"/>
        <v>0</v>
      </c>
      <c r="G452" s="12" t="str">
        <f t="shared" si="26"/>
        <v/>
      </c>
      <c r="H452" s="12"/>
      <c r="I452" s="12"/>
      <c r="J452" s="51"/>
      <c r="K452" s="51"/>
      <c r="L452" s="105" t="s">
        <v>611</v>
      </c>
      <c r="M452" s="105"/>
      <c r="N452" s="51"/>
      <c r="O452" s="47"/>
      <c r="P452" s="54" t="s">
        <v>611</v>
      </c>
      <c r="Q452" s="54"/>
      <c r="R452" s="112"/>
    </row>
    <row r="453" spans="1:18">
      <c r="A453" s="20">
        <v>52986</v>
      </c>
      <c r="B453" s="61" t="s">
        <v>702</v>
      </c>
      <c r="C453" s="10">
        <v>10</v>
      </c>
      <c r="D453" s="11">
        <f>VLOOKUP(A453,ПрайсЛист!$A$8:$D$680,4,0)</f>
        <v>145.22399999999999</v>
      </c>
      <c r="E453" s="24"/>
      <c r="F453" s="12">
        <f t="shared" si="27"/>
        <v>0</v>
      </c>
      <c r="G453" s="12" t="str">
        <f t="shared" si="26"/>
        <v/>
      </c>
      <c r="H453" s="12"/>
      <c r="I453" s="12"/>
      <c r="J453" s="51"/>
      <c r="K453" s="51"/>
      <c r="L453" s="105" t="s">
        <v>611</v>
      </c>
      <c r="M453" s="105"/>
      <c r="N453" s="51"/>
      <c r="O453" s="49" t="str">
        <f>IF((E453/10)=ROUND(E453/10,0),"","ВВЕДИТЕ ЗНАЧЕН. КРАТНОЕ 10")</f>
        <v/>
      </c>
      <c r="P453" s="54" t="s">
        <v>611</v>
      </c>
      <c r="Q453" s="54"/>
      <c r="R453" s="112"/>
    </row>
    <row r="454" spans="1:18">
      <c r="A454" s="20">
        <v>161277</v>
      </c>
      <c r="B454" s="61" t="s">
        <v>703</v>
      </c>
      <c r="C454" s="10">
        <v>1</v>
      </c>
      <c r="D454" s="11">
        <f>VLOOKUP(A454,ПрайсЛист!$A$8:$D$680,4,0)</f>
        <v>171.732</v>
      </c>
      <c r="E454" s="24"/>
      <c r="F454" s="12">
        <f t="shared" si="27"/>
        <v>0</v>
      </c>
      <c r="G454" s="12" t="str">
        <f t="shared" ref="G454:G469" si="28">IFERROR(F454/E454,"")</f>
        <v/>
      </c>
      <c r="H454" s="12"/>
      <c r="I454" s="12"/>
      <c r="J454" s="51"/>
      <c r="K454" s="51"/>
      <c r="L454" s="105" t="s">
        <v>611</v>
      </c>
      <c r="M454" s="105"/>
      <c r="N454" s="51"/>
      <c r="O454" s="49"/>
      <c r="P454" s="54" t="s">
        <v>611</v>
      </c>
      <c r="Q454" s="54"/>
      <c r="R454" s="112"/>
    </row>
    <row r="455" spans="1:18">
      <c r="A455" s="20">
        <v>161279</v>
      </c>
      <c r="B455" s="61" t="s">
        <v>704</v>
      </c>
      <c r="C455" s="10">
        <v>1</v>
      </c>
      <c r="D455" s="11">
        <f>VLOOKUP(A455,ПрайсЛист!$A$8:$D$680,4,0)</f>
        <v>171.732</v>
      </c>
      <c r="E455" s="24"/>
      <c r="F455" s="12">
        <f t="shared" si="27"/>
        <v>0</v>
      </c>
      <c r="G455" s="12" t="str">
        <f t="shared" si="28"/>
        <v/>
      </c>
      <c r="H455" s="12"/>
      <c r="I455" s="12"/>
      <c r="J455" s="51"/>
      <c r="K455" s="51"/>
      <c r="L455" s="105" t="s">
        <v>611</v>
      </c>
      <c r="M455" s="105"/>
      <c r="N455" s="51"/>
      <c r="O455" s="49"/>
      <c r="P455" s="54" t="s">
        <v>611</v>
      </c>
      <c r="Q455" s="54"/>
      <c r="R455" s="112"/>
    </row>
    <row r="456" spans="1:18">
      <c r="A456" s="20">
        <v>161276</v>
      </c>
      <c r="B456" s="61" t="s">
        <v>705</v>
      </c>
      <c r="C456" s="10">
        <v>1</v>
      </c>
      <c r="D456" s="11">
        <f>VLOOKUP(A456,ПрайсЛист!$A$8:$D$680,4,0)</f>
        <v>171.732</v>
      </c>
      <c r="E456" s="24"/>
      <c r="F456" s="12">
        <f t="shared" si="27"/>
        <v>0</v>
      </c>
      <c r="G456" s="12" t="str">
        <f t="shared" si="28"/>
        <v/>
      </c>
      <c r="H456" s="12"/>
      <c r="I456" s="12"/>
      <c r="J456" s="51"/>
      <c r="K456" s="51"/>
      <c r="L456" s="105" t="s">
        <v>611</v>
      </c>
      <c r="M456" s="105"/>
      <c r="N456" s="51"/>
      <c r="O456" s="49"/>
      <c r="P456" s="54" t="s">
        <v>719</v>
      </c>
      <c r="Q456" s="54"/>
      <c r="R456" s="112"/>
    </row>
    <row r="457" spans="1:18">
      <c r="A457" s="20">
        <v>161275</v>
      </c>
      <c r="B457" s="61" t="s">
        <v>706</v>
      </c>
      <c r="C457" s="10">
        <v>1</v>
      </c>
      <c r="D457" s="11">
        <f>VLOOKUP(A457,ПрайсЛист!$A$8:$D$680,4,0)</f>
        <v>171.732</v>
      </c>
      <c r="E457" s="24"/>
      <c r="F457" s="12">
        <f t="shared" si="27"/>
        <v>0</v>
      </c>
      <c r="G457" s="12" t="str">
        <f t="shared" si="28"/>
        <v/>
      </c>
      <c r="H457" s="12"/>
      <c r="I457" s="12"/>
      <c r="J457" s="51"/>
      <c r="K457" s="51"/>
      <c r="L457" s="105" t="s">
        <v>611</v>
      </c>
      <c r="M457" s="105"/>
      <c r="N457" s="51"/>
      <c r="O457" s="49"/>
      <c r="P457" s="54" t="s">
        <v>611</v>
      </c>
      <c r="Q457" s="54"/>
      <c r="R457" s="112"/>
    </row>
    <row r="458" spans="1:18">
      <c r="A458" s="20">
        <v>161278</v>
      </c>
      <c r="B458" s="61" t="s">
        <v>707</v>
      </c>
      <c r="C458" s="10">
        <v>1</v>
      </c>
      <c r="D458" s="11">
        <f>VLOOKUP(A458,ПрайсЛист!$A$8:$D$680,4,0)</f>
        <v>171.732</v>
      </c>
      <c r="E458" s="24"/>
      <c r="F458" s="12">
        <f t="shared" si="27"/>
        <v>0</v>
      </c>
      <c r="G458" s="12" t="str">
        <f t="shared" si="28"/>
        <v/>
      </c>
      <c r="H458" s="12"/>
      <c r="I458" s="12"/>
      <c r="J458" s="51"/>
      <c r="K458" s="51"/>
      <c r="L458" s="105" t="s">
        <v>611</v>
      </c>
      <c r="M458" s="105"/>
      <c r="N458" s="51"/>
      <c r="O458" s="49"/>
      <c r="P458" s="54" t="s">
        <v>611</v>
      </c>
      <c r="Q458" s="54"/>
      <c r="R458" s="112"/>
    </row>
    <row r="459" spans="1:18">
      <c r="A459" s="20">
        <v>159975</v>
      </c>
      <c r="B459" s="61" t="s">
        <v>708</v>
      </c>
      <c r="C459" s="10">
        <v>1</v>
      </c>
      <c r="D459" s="11">
        <f>VLOOKUP(A459,ПрайсЛист!$A$8:$D$680,4,0)</f>
        <v>201.20399999999998</v>
      </c>
      <c r="E459" s="24"/>
      <c r="F459" s="12">
        <f t="shared" si="27"/>
        <v>0</v>
      </c>
      <c r="G459" s="12" t="str">
        <f t="shared" si="28"/>
        <v/>
      </c>
      <c r="H459" s="12"/>
      <c r="I459" s="12"/>
      <c r="J459" s="51"/>
      <c r="K459" s="51"/>
      <c r="L459" s="105" t="s">
        <v>611</v>
      </c>
      <c r="M459" s="105"/>
      <c r="N459" s="51"/>
      <c r="O459" s="49"/>
      <c r="P459" s="54" t="s">
        <v>611</v>
      </c>
      <c r="Q459" s="54"/>
      <c r="R459" s="112"/>
    </row>
    <row r="460" spans="1:18">
      <c r="A460" s="20">
        <v>39444</v>
      </c>
      <c r="B460" s="61" t="s">
        <v>709</v>
      </c>
      <c r="C460" s="10">
        <v>1</v>
      </c>
      <c r="D460" s="11">
        <f>VLOOKUP(A460,ПрайсЛист!$A$8:$D$680,4,0)</f>
        <v>201.20399999999998</v>
      </c>
      <c r="E460" s="24"/>
      <c r="F460" s="12">
        <f t="shared" si="27"/>
        <v>0</v>
      </c>
      <c r="G460" s="12" t="str">
        <f t="shared" si="28"/>
        <v/>
      </c>
      <c r="H460" s="12"/>
      <c r="I460" s="12"/>
      <c r="J460" s="51"/>
      <c r="K460" s="51"/>
      <c r="L460" s="105" t="s">
        <v>611</v>
      </c>
      <c r="M460" s="105"/>
      <c r="N460" s="51"/>
      <c r="O460" s="49"/>
      <c r="P460" s="54" t="s">
        <v>611</v>
      </c>
      <c r="Q460" s="54"/>
      <c r="R460" s="112"/>
    </row>
    <row r="461" spans="1:18">
      <c r="A461" s="20">
        <v>31372</v>
      </c>
      <c r="B461" s="61" t="s">
        <v>710</v>
      </c>
      <c r="C461" s="10">
        <v>1</v>
      </c>
      <c r="D461" s="11">
        <f>VLOOKUP(A461,ПрайсЛист!$A$8:$D$680,4,0)</f>
        <v>201.20399999999998</v>
      </c>
      <c r="E461" s="24"/>
      <c r="F461" s="12">
        <f t="shared" si="27"/>
        <v>0</v>
      </c>
      <c r="G461" s="12" t="str">
        <f t="shared" si="28"/>
        <v/>
      </c>
      <c r="H461" s="12"/>
      <c r="I461" s="12"/>
      <c r="J461" s="51"/>
      <c r="K461" s="51"/>
      <c r="L461" s="105" t="s">
        <v>611</v>
      </c>
      <c r="M461" s="105"/>
      <c r="N461" s="51"/>
      <c r="O461" s="49"/>
      <c r="P461" s="54" t="s">
        <v>611</v>
      </c>
      <c r="Q461" s="54"/>
      <c r="R461" s="112"/>
    </row>
    <row r="462" spans="1:18">
      <c r="A462" s="20">
        <v>39443</v>
      </c>
      <c r="B462" s="61" t="s">
        <v>711</v>
      </c>
      <c r="C462" s="10">
        <v>1</v>
      </c>
      <c r="D462" s="11">
        <f>VLOOKUP(A462,ПрайсЛист!$A$8:$D$680,4,0)</f>
        <v>201.20399999999998</v>
      </c>
      <c r="E462" s="24"/>
      <c r="F462" s="12">
        <f t="shared" si="27"/>
        <v>0</v>
      </c>
      <c r="G462" s="12" t="str">
        <f t="shared" si="28"/>
        <v/>
      </c>
      <c r="H462" s="12"/>
      <c r="I462" s="12"/>
      <c r="J462" s="51"/>
      <c r="K462" s="51"/>
      <c r="L462" s="105" t="s">
        <v>611</v>
      </c>
      <c r="M462" s="105"/>
      <c r="N462" s="51"/>
      <c r="O462" s="49"/>
      <c r="P462" s="54" t="s">
        <v>611</v>
      </c>
      <c r="Q462" s="54"/>
      <c r="R462" s="112"/>
    </row>
    <row r="463" spans="1:18">
      <c r="A463" s="20">
        <v>39442</v>
      </c>
      <c r="B463" s="61" t="s">
        <v>712</v>
      </c>
      <c r="C463" s="10">
        <v>1</v>
      </c>
      <c r="D463" s="11">
        <f>VLOOKUP(A463,ПрайсЛист!$A$8:$D$680,4,0)</f>
        <v>201.20399999999998</v>
      </c>
      <c r="E463" s="24"/>
      <c r="F463" s="12">
        <f t="shared" si="27"/>
        <v>0</v>
      </c>
      <c r="G463" s="12" t="str">
        <f t="shared" si="28"/>
        <v/>
      </c>
      <c r="H463" s="12"/>
      <c r="I463" s="12"/>
      <c r="J463" s="51"/>
      <c r="K463" s="51"/>
      <c r="L463" s="105" t="s">
        <v>611</v>
      </c>
      <c r="M463" s="105"/>
      <c r="N463" s="51"/>
      <c r="O463" s="49"/>
      <c r="P463" s="54" t="s">
        <v>611</v>
      </c>
      <c r="Q463" s="54"/>
      <c r="R463" s="112"/>
    </row>
    <row r="464" spans="1:18">
      <c r="A464" s="20">
        <v>39445</v>
      </c>
      <c r="B464" s="61" t="s">
        <v>713</v>
      </c>
      <c r="C464" s="10">
        <v>1</v>
      </c>
      <c r="D464" s="11">
        <f>VLOOKUP(A464,ПрайсЛист!$A$8:$D$680,4,0)</f>
        <v>201.20399999999998</v>
      </c>
      <c r="E464" s="24"/>
      <c r="F464" s="12">
        <f t="shared" si="27"/>
        <v>0</v>
      </c>
      <c r="G464" s="12" t="str">
        <f t="shared" si="28"/>
        <v/>
      </c>
      <c r="H464" s="12"/>
      <c r="I464" s="12"/>
      <c r="J464" s="51"/>
      <c r="K464" s="51"/>
      <c r="L464" s="105" t="s">
        <v>611</v>
      </c>
      <c r="M464" s="105"/>
      <c r="N464" s="51"/>
      <c r="O464" s="49"/>
      <c r="P464" s="54" t="s">
        <v>611</v>
      </c>
      <c r="Q464" s="54"/>
      <c r="R464" s="112"/>
    </row>
    <row r="465" spans="1:18">
      <c r="A465" s="20">
        <v>39447</v>
      </c>
      <c r="B465" s="61" t="s">
        <v>714</v>
      </c>
      <c r="C465" s="10">
        <v>1</v>
      </c>
      <c r="D465" s="11">
        <f>VLOOKUP(A465,ПрайсЛист!$A$8:$D$680,4,0)</f>
        <v>201.20399999999998</v>
      </c>
      <c r="E465" s="24"/>
      <c r="F465" s="12">
        <f t="shared" si="27"/>
        <v>0</v>
      </c>
      <c r="G465" s="12" t="str">
        <f t="shared" si="28"/>
        <v/>
      </c>
      <c r="H465" s="12"/>
      <c r="I465" s="12"/>
      <c r="J465" s="51"/>
      <c r="K465" s="51"/>
      <c r="L465" s="105" t="s">
        <v>611</v>
      </c>
      <c r="M465" s="105"/>
      <c r="N465" s="51"/>
      <c r="O465" s="49"/>
      <c r="P465" s="54" t="s">
        <v>611</v>
      </c>
      <c r="Q465" s="54"/>
      <c r="R465" s="112"/>
    </row>
    <row r="466" spans="1:18">
      <c r="A466" s="20">
        <v>39441</v>
      </c>
      <c r="B466" s="61" t="s">
        <v>715</v>
      </c>
      <c r="C466" s="10">
        <v>1</v>
      </c>
      <c r="D466" s="11">
        <f>VLOOKUP(A466,ПрайсЛист!$A$8:$D$680,4,0)</f>
        <v>201.20399999999998</v>
      </c>
      <c r="E466" s="24"/>
      <c r="F466" s="12">
        <f t="shared" si="27"/>
        <v>0</v>
      </c>
      <c r="G466" s="12" t="str">
        <f t="shared" si="28"/>
        <v/>
      </c>
      <c r="H466" s="12"/>
      <c r="I466" s="12"/>
      <c r="J466" s="51"/>
      <c r="K466" s="51"/>
      <c r="L466" s="105" t="s">
        <v>611</v>
      </c>
      <c r="M466" s="105"/>
      <c r="N466" s="51"/>
      <c r="O466" s="49"/>
      <c r="P466" s="54" t="s">
        <v>611</v>
      </c>
      <c r="Q466" s="54"/>
      <c r="R466" s="112"/>
    </row>
    <row r="467" spans="1:18">
      <c r="A467" s="20">
        <v>39446</v>
      </c>
      <c r="B467" s="61" t="s">
        <v>716</v>
      </c>
      <c r="C467" s="10">
        <v>1</v>
      </c>
      <c r="D467" s="11">
        <f>VLOOKUP(A467,ПрайсЛист!$A$8:$D$680,4,0)</f>
        <v>201.20399999999998</v>
      </c>
      <c r="E467" s="24"/>
      <c r="F467" s="12">
        <f t="shared" si="27"/>
        <v>0</v>
      </c>
      <c r="G467" s="12" t="str">
        <f t="shared" si="28"/>
        <v/>
      </c>
      <c r="H467" s="12"/>
      <c r="I467" s="12"/>
      <c r="J467" s="51"/>
      <c r="K467" s="51"/>
      <c r="L467" s="105" t="s">
        <v>611</v>
      </c>
      <c r="M467" s="105"/>
      <c r="N467" s="51"/>
      <c r="O467" s="49"/>
      <c r="P467" s="54" t="s">
        <v>611</v>
      </c>
      <c r="Q467" s="54"/>
      <c r="R467" s="112"/>
    </row>
    <row r="468" spans="1:18">
      <c r="A468" s="20">
        <v>15427</v>
      </c>
      <c r="B468" s="61" t="s">
        <v>717</v>
      </c>
      <c r="C468" s="10">
        <v>1</v>
      </c>
      <c r="D468" s="11">
        <f>VLOOKUP(A468,ПрайсЛист!$A$8:$D$680,4,0)</f>
        <v>201.20399999999998</v>
      </c>
      <c r="E468" s="24"/>
      <c r="F468" s="12">
        <f t="shared" si="27"/>
        <v>0</v>
      </c>
      <c r="G468" s="12" t="str">
        <f t="shared" si="28"/>
        <v/>
      </c>
      <c r="H468" s="12"/>
      <c r="I468" s="12"/>
      <c r="J468" s="51"/>
      <c r="K468" s="51"/>
      <c r="L468" s="105" t="s">
        <v>611</v>
      </c>
      <c r="M468" s="105"/>
      <c r="N468" s="51"/>
      <c r="O468" s="49"/>
      <c r="P468" s="54" t="s">
        <v>611</v>
      </c>
      <c r="Q468" s="54"/>
      <c r="R468" s="112"/>
    </row>
    <row r="469" spans="1:18">
      <c r="A469" s="20">
        <v>15428</v>
      </c>
      <c r="B469" s="61" t="s">
        <v>718</v>
      </c>
      <c r="C469" s="10">
        <v>1</v>
      </c>
      <c r="D469" s="11">
        <f>VLOOKUP(A469,ПрайсЛист!$A$8:$D$680,4,0)</f>
        <v>201.20399999999998</v>
      </c>
      <c r="E469" s="24"/>
      <c r="F469" s="12">
        <f t="shared" si="27"/>
        <v>0</v>
      </c>
      <c r="G469" s="12" t="str">
        <f t="shared" si="28"/>
        <v/>
      </c>
      <c r="H469" s="12"/>
      <c r="I469" s="12"/>
      <c r="J469" s="51"/>
      <c r="K469" s="51"/>
      <c r="L469" s="105" t="s">
        <v>611</v>
      </c>
      <c r="M469" s="105"/>
      <c r="N469" s="51"/>
      <c r="O469" s="49"/>
      <c r="P469" s="54" t="s">
        <v>611</v>
      </c>
      <c r="Q469" s="54"/>
      <c r="R469" s="112"/>
    </row>
    <row r="470" spans="1:18">
      <c r="A470" s="20">
        <v>12643</v>
      </c>
      <c r="B470" s="61" t="s">
        <v>212</v>
      </c>
      <c r="C470" s="10">
        <v>1</v>
      </c>
      <c r="D470" s="11">
        <f>VLOOKUP(A470,ПрайсЛист!$A$8:$D$680,4,0)</f>
        <v>1652.94</v>
      </c>
      <c r="E470" s="24"/>
      <c r="F470" s="12">
        <f t="shared" si="27"/>
        <v>0</v>
      </c>
      <c r="G470" s="12" t="str">
        <f t="shared" si="26"/>
        <v/>
      </c>
      <c r="H470" s="12"/>
      <c r="I470" s="12"/>
      <c r="J470" s="51"/>
      <c r="K470" s="51" t="s">
        <v>530</v>
      </c>
      <c r="L470" s="105" t="s">
        <v>611</v>
      </c>
      <c r="M470" s="105"/>
      <c r="N470" s="51"/>
      <c r="O470" s="47"/>
      <c r="P470" s="54" t="s">
        <v>611</v>
      </c>
      <c r="Q470" s="54"/>
      <c r="R470" s="112"/>
    </row>
    <row r="471" spans="1:18">
      <c r="A471" s="20">
        <v>12662</v>
      </c>
      <c r="B471" s="61" t="s">
        <v>213</v>
      </c>
      <c r="C471" s="10">
        <v>1</v>
      </c>
      <c r="D471" s="11">
        <f>VLOOKUP(A471,ПрайсЛист!$A$8:$D$680,4,0)</f>
        <v>1652.94</v>
      </c>
      <c r="E471" s="24"/>
      <c r="F471" s="12">
        <f t="shared" si="27"/>
        <v>0</v>
      </c>
      <c r="G471" s="12" t="str">
        <f t="shared" si="26"/>
        <v/>
      </c>
      <c r="H471" s="12"/>
      <c r="I471" s="12"/>
      <c r="J471" s="51"/>
      <c r="K471" s="51" t="s">
        <v>530</v>
      </c>
      <c r="L471" s="105" t="s">
        <v>611</v>
      </c>
      <c r="M471" s="105"/>
      <c r="N471" s="51"/>
      <c r="O471" s="47"/>
      <c r="P471" s="54" t="s">
        <v>611</v>
      </c>
      <c r="Q471" s="54"/>
      <c r="R471" s="112"/>
    </row>
    <row r="472" spans="1:18">
      <c r="A472" s="20">
        <v>12644</v>
      </c>
      <c r="B472" s="61" t="s">
        <v>108</v>
      </c>
      <c r="C472" s="10">
        <v>1</v>
      </c>
      <c r="D472" s="11">
        <f>VLOOKUP(A472,ПрайсЛист!$A$8:$D$680,4,0)</f>
        <v>2577.8040000000001</v>
      </c>
      <c r="E472" s="24"/>
      <c r="F472" s="12">
        <f t="shared" si="27"/>
        <v>0</v>
      </c>
      <c r="G472" s="12" t="str">
        <f t="shared" si="26"/>
        <v/>
      </c>
      <c r="H472" s="12"/>
      <c r="I472" s="12"/>
      <c r="J472" s="51"/>
      <c r="K472" s="51" t="s">
        <v>530</v>
      </c>
      <c r="L472" s="105" t="s">
        <v>611</v>
      </c>
      <c r="M472" s="105"/>
      <c r="N472" s="51"/>
      <c r="O472" s="47"/>
      <c r="P472" s="54" t="s">
        <v>611</v>
      </c>
      <c r="Q472" s="54"/>
      <c r="R472" s="112"/>
    </row>
    <row r="473" spans="1:18">
      <c r="A473" s="20">
        <v>12648</v>
      </c>
      <c r="B473" s="61" t="s">
        <v>109</v>
      </c>
      <c r="C473" s="10">
        <v>1</v>
      </c>
      <c r="D473" s="11">
        <f>VLOOKUP(A473,ПрайсЛист!$A$8:$D$680,4,0)</f>
        <v>2577.8040000000001</v>
      </c>
      <c r="E473" s="24"/>
      <c r="F473" s="12">
        <f t="shared" si="27"/>
        <v>0</v>
      </c>
      <c r="G473" s="12" t="str">
        <f t="shared" si="26"/>
        <v/>
      </c>
      <c r="H473" s="12"/>
      <c r="I473" s="12"/>
      <c r="J473" s="51"/>
      <c r="K473" s="51" t="s">
        <v>530</v>
      </c>
      <c r="L473" s="105" t="s">
        <v>611</v>
      </c>
      <c r="M473" s="105"/>
      <c r="N473" s="51"/>
      <c r="O473" s="47"/>
      <c r="P473" s="54" t="s">
        <v>611</v>
      </c>
      <c r="Q473" s="54"/>
      <c r="R473" s="112"/>
    </row>
    <row r="474" spans="1:18">
      <c r="A474" s="20">
        <v>12646</v>
      </c>
      <c r="B474" s="61" t="s">
        <v>110</v>
      </c>
      <c r="C474" s="10">
        <v>1</v>
      </c>
      <c r="D474" s="11">
        <f>VLOOKUP(A474,ПрайсЛист!$A$8:$D$680,4,0)</f>
        <v>2577.8040000000001</v>
      </c>
      <c r="E474" s="24"/>
      <c r="F474" s="12">
        <f t="shared" si="27"/>
        <v>0</v>
      </c>
      <c r="G474" s="12" t="str">
        <f t="shared" si="26"/>
        <v/>
      </c>
      <c r="H474" s="12"/>
      <c r="I474" s="12"/>
      <c r="J474" s="51"/>
      <c r="K474" s="51" t="s">
        <v>530</v>
      </c>
      <c r="L474" s="105" t="s">
        <v>611</v>
      </c>
      <c r="M474" s="105"/>
      <c r="N474" s="51"/>
      <c r="O474" s="47"/>
      <c r="P474" s="54" t="s">
        <v>611</v>
      </c>
      <c r="Q474" s="54"/>
      <c r="R474" s="112"/>
    </row>
    <row r="475" spans="1:18">
      <c r="A475" s="20">
        <v>4910</v>
      </c>
      <c r="B475" s="61" t="s">
        <v>224</v>
      </c>
      <c r="C475" s="10">
        <v>1</v>
      </c>
      <c r="D475" s="11">
        <f>VLOOKUP(A475,ПрайсЛист!$A$8:$D$680,4,0)</f>
        <v>2577.8040000000001</v>
      </c>
      <c r="E475" s="24"/>
      <c r="F475" s="12">
        <f t="shared" si="27"/>
        <v>0</v>
      </c>
      <c r="G475" s="12" t="str">
        <f t="shared" si="26"/>
        <v/>
      </c>
      <c r="H475" s="12"/>
      <c r="I475" s="12"/>
      <c r="J475" s="51"/>
      <c r="K475" s="51" t="s">
        <v>530</v>
      </c>
      <c r="L475" s="105" t="s">
        <v>611</v>
      </c>
      <c r="M475" s="105"/>
      <c r="N475" s="51"/>
      <c r="O475" s="47"/>
      <c r="P475" s="54" t="s">
        <v>611</v>
      </c>
      <c r="Q475" s="54"/>
      <c r="R475" s="112"/>
    </row>
    <row r="476" spans="1:18">
      <c r="A476" s="20">
        <v>73478</v>
      </c>
      <c r="B476" s="61" t="s">
        <v>130</v>
      </c>
      <c r="C476" s="10">
        <v>10</v>
      </c>
      <c r="D476" s="11">
        <f>VLOOKUP(A476,ПрайсЛист!$A$8:$D$680,4,0)</f>
        <v>399.03599999999994</v>
      </c>
      <c r="E476" s="24"/>
      <c r="F476" s="12">
        <f t="shared" si="27"/>
        <v>0</v>
      </c>
      <c r="G476" s="12" t="str">
        <f t="shared" si="26"/>
        <v/>
      </c>
      <c r="H476" s="12"/>
      <c r="I476" s="12"/>
      <c r="J476" s="51"/>
      <c r="K476" s="51"/>
      <c r="L476" s="105" t="s">
        <v>611</v>
      </c>
      <c r="M476" s="105"/>
      <c r="N476" s="51"/>
      <c r="O476" s="47"/>
      <c r="P476" s="54" t="s">
        <v>719</v>
      </c>
      <c r="Q476" s="54"/>
      <c r="R476" s="112"/>
    </row>
    <row r="477" spans="1:18">
      <c r="A477" s="20">
        <v>73479</v>
      </c>
      <c r="B477" s="61" t="s">
        <v>131</v>
      </c>
      <c r="C477" s="10">
        <v>10</v>
      </c>
      <c r="D477" s="11">
        <f>VLOOKUP(A477,ПрайсЛист!$A$8:$D$680,4,0)</f>
        <v>399.03599999999994</v>
      </c>
      <c r="E477" s="24"/>
      <c r="F477" s="12">
        <f t="shared" si="27"/>
        <v>0</v>
      </c>
      <c r="G477" s="12" t="str">
        <f t="shared" si="26"/>
        <v/>
      </c>
      <c r="H477" s="12"/>
      <c r="I477" s="12"/>
      <c r="J477" s="51"/>
      <c r="K477" s="51"/>
      <c r="L477" s="105" t="s">
        <v>611</v>
      </c>
      <c r="M477" s="105"/>
      <c r="N477" s="51"/>
      <c r="O477" s="47"/>
      <c r="P477" s="54" t="s">
        <v>611</v>
      </c>
      <c r="Q477" s="54"/>
      <c r="R477" s="112"/>
    </row>
    <row r="478" spans="1:18">
      <c r="A478" s="20">
        <v>73480</v>
      </c>
      <c r="B478" s="61" t="s">
        <v>132</v>
      </c>
      <c r="C478" s="10">
        <v>10</v>
      </c>
      <c r="D478" s="11">
        <f>VLOOKUP(A478,ПрайсЛист!$A$8:$D$680,4,0)</f>
        <v>399.03599999999994</v>
      </c>
      <c r="E478" s="24"/>
      <c r="F478" s="12">
        <f t="shared" si="27"/>
        <v>0</v>
      </c>
      <c r="G478" s="12" t="str">
        <f t="shared" si="26"/>
        <v/>
      </c>
      <c r="H478" s="12"/>
      <c r="I478" s="12"/>
      <c r="J478" s="51"/>
      <c r="K478" s="51"/>
      <c r="L478" s="105" t="s">
        <v>611</v>
      </c>
      <c r="M478" s="105"/>
      <c r="N478" s="51"/>
      <c r="O478" s="47"/>
      <c r="P478" s="54" t="s">
        <v>611</v>
      </c>
      <c r="Q478" s="54"/>
      <c r="R478" s="112"/>
    </row>
    <row r="479" spans="1:18">
      <c r="A479" s="20">
        <v>73481</v>
      </c>
      <c r="B479" s="61" t="s">
        <v>133</v>
      </c>
      <c r="C479" s="10">
        <v>10</v>
      </c>
      <c r="D479" s="11">
        <f>VLOOKUP(A479,ПрайсЛист!$A$8:$D$680,4,0)</f>
        <v>399.048</v>
      </c>
      <c r="E479" s="24"/>
      <c r="F479" s="12">
        <f t="shared" si="27"/>
        <v>0</v>
      </c>
      <c r="G479" s="12" t="str">
        <f t="shared" si="26"/>
        <v/>
      </c>
      <c r="H479" s="12"/>
      <c r="I479" s="12"/>
      <c r="J479" s="51"/>
      <c r="K479" s="51"/>
      <c r="L479" s="105" t="s">
        <v>611</v>
      </c>
      <c r="M479" s="105"/>
      <c r="N479" s="51"/>
      <c r="O479" s="47"/>
      <c r="P479" s="54" t="s">
        <v>611</v>
      </c>
      <c r="Q479" s="54"/>
      <c r="R479" s="112"/>
    </row>
    <row r="480" spans="1:18">
      <c r="A480" s="20">
        <v>73482</v>
      </c>
      <c r="B480" s="61" t="s">
        <v>134</v>
      </c>
      <c r="C480" s="10">
        <v>10</v>
      </c>
      <c r="D480" s="11">
        <f>VLOOKUP(A480,ПрайсЛист!$A$8:$D$680,4,0)</f>
        <v>399.03599999999994</v>
      </c>
      <c r="E480" s="24"/>
      <c r="F480" s="12">
        <f t="shared" si="27"/>
        <v>0</v>
      </c>
      <c r="G480" s="12" t="str">
        <f t="shared" si="26"/>
        <v/>
      </c>
      <c r="H480" s="12"/>
      <c r="I480" s="12"/>
      <c r="J480" s="51"/>
      <c r="K480" s="51"/>
      <c r="L480" s="105" t="s">
        <v>611</v>
      </c>
      <c r="M480" s="105"/>
      <c r="N480" s="51"/>
      <c r="O480" s="47"/>
      <c r="P480" s="54" t="s">
        <v>611</v>
      </c>
      <c r="Q480" s="54"/>
      <c r="R480" s="112"/>
    </row>
    <row r="481" spans="1:18">
      <c r="A481" s="20">
        <v>86051</v>
      </c>
      <c r="B481" s="61" t="s">
        <v>143</v>
      </c>
      <c r="C481" s="10">
        <v>10</v>
      </c>
      <c r="D481" s="11">
        <f>VLOOKUP(A481,ПрайсЛист!$A$8:$D$680,4,0)</f>
        <v>399.03599999999994</v>
      </c>
      <c r="E481" s="24"/>
      <c r="F481" s="12">
        <f t="shared" ref="F481:F512" si="29">E481*D481-(D481*E481*$J$3)</f>
        <v>0</v>
      </c>
      <c r="G481" s="12" t="str">
        <f t="shared" si="26"/>
        <v/>
      </c>
      <c r="H481" s="12"/>
      <c r="I481" s="12"/>
      <c r="J481" s="51"/>
      <c r="K481" s="51"/>
      <c r="L481" s="105" t="s">
        <v>611</v>
      </c>
      <c r="M481" s="105"/>
      <c r="N481" s="51"/>
      <c r="O481" s="47"/>
      <c r="P481" s="54" t="s">
        <v>611</v>
      </c>
      <c r="Q481" s="54"/>
      <c r="R481" s="112"/>
    </row>
    <row r="482" spans="1:18">
      <c r="A482" s="20">
        <v>142557</v>
      </c>
      <c r="B482" s="61" t="s">
        <v>497</v>
      </c>
      <c r="C482" s="10">
        <v>1</v>
      </c>
      <c r="D482" s="11">
        <f>VLOOKUP(A482,ПрайсЛист!$A$8:$D$680,4,0)</f>
        <v>152.292</v>
      </c>
      <c r="E482" s="24"/>
      <c r="F482" s="12">
        <f t="shared" si="29"/>
        <v>0</v>
      </c>
      <c r="G482" s="12" t="str">
        <f t="shared" si="26"/>
        <v/>
      </c>
      <c r="H482" s="12"/>
      <c r="I482" s="12"/>
      <c r="J482" s="51"/>
      <c r="K482" s="51"/>
      <c r="L482" s="105" t="s">
        <v>611</v>
      </c>
      <c r="M482" s="105"/>
      <c r="N482" s="51"/>
      <c r="O482" s="47"/>
      <c r="P482" s="54" t="s">
        <v>719</v>
      </c>
      <c r="Q482" s="54"/>
      <c r="R482" s="112"/>
    </row>
    <row r="483" spans="1:18">
      <c r="A483" s="20">
        <v>148588</v>
      </c>
      <c r="B483" s="61" t="s">
        <v>498</v>
      </c>
      <c r="C483" s="10">
        <v>1</v>
      </c>
      <c r="D483" s="11">
        <f>VLOOKUP(A483,ПрайсЛист!$A$8:$D$680,4,0)</f>
        <v>4467.192</v>
      </c>
      <c r="E483" s="24"/>
      <c r="F483" s="12">
        <f t="shared" si="29"/>
        <v>0</v>
      </c>
      <c r="G483" s="12" t="str">
        <f t="shared" si="26"/>
        <v/>
      </c>
      <c r="H483" s="12"/>
      <c r="I483" s="12"/>
      <c r="J483" s="51"/>
      <c r="K483" s="51"/>
      <c r="L483" s="105" t="s">
        <v>611</v>
      </c>
      <c r="M483" s="105"/>
      <c r="N483" s="51"/>
      <c r="O483" s="47"/>
      <c r="P483" s="54" t="s">
        <v>611</v>
      </c>
      <c r="Q483" s="54"/>
      <c r="R483" s="112"/>
    </row>
    <row r="484" spans="1:18">
      <c r="A484" s="20">
        <v>60509</v>
      </c>
      <c r="B484" s="61" t="s">
        <v>86</v>
      </c>
      <c r="C484" s="10">
        <v>10</v>
      </c>
      <c r="D484" s="11">
        <f>VLOOKUP(A484,ПрайсЛист!$A$8:$D$680,4,0)</f>
        <v>1857.9479999999999</v>
      </c>
      <c r="E484" s="24"/>
      <c r="F484" s="12">
        <f t="shared" si="29"/>
        <v>0</v>
      </c>
      <c r="G484" s="12" t="str">
        <f t="shared" si="26"/>
        <v/>
      </c>
      <c r="H484" s="12"/>
      <c r="I484" s="12"/>
      <c r="J484" s="51"/>
      <c r="K484" s="51"/>
      <c r="L484" s="105" t="s">
        <v>611</v>
      </c>
      <c r="M484" s="105"/>
      <c r="N484" s="51"/>
      <c r="O484" s="47"/>
      <c r="P484" s="54" t="s">
        <v>611</v>
      </c>
      <c r="Q484" s="54"/>
      <c r="R484" s="112"/>
    </row>
    <row r="485" spans="1:18">
      <c r="A485" s="20">
        <v>60507</v>
      </c>
      <c r="B485" s="61" t="s">
        <v>366</v>
      </c>
      <c r="C485" s="10">
        <v>10</v>
      </c>
      <c r="D485" s="11">
        <f>VLOOKUP(A485,ПрайсЛист!$A$8:$D$680,4,0)</f>
        <v>1857.9479999999999</v>
      </c>
      <c r="E485" s="24"/>
      <c r="F485" s="12">
        <f t="shared" si="29"/>
        <v>0</v>
      </c>
      <c r="G485" s="12" t="str">
        <f t="shared" si="26"/>
        <v/>
      </c>
      <c r="H485" s="12"/>
      <c r="I485" s="12"/>
      <c r="J485" s="51"/>
      <c r="K485" s="51"/>
      <c r="L485" s="105" t="s">
        <v>611</v>
      </c>
      <c r="M485" s="105"/>
      <c r="N485" s="51"/>
      <c r="O485" s="47"/>
      <c r="P485" s="54" t="s">
        <v>611</v>
      </c>
      <c r="Q485" s="54"/>
      <c r="R485" s="112"/>
    </row>
    <row r="486" spans="1:18">
      <c r="A486" s="20">
        <v>2573</v>
      </c>
      <c r="B486" s="61" t="s">
        <v>156</v>
      </c>
      <c r="C486" s="10">
        <v>10</v>
      </c>
      <c r="D486" s="11">
        <f>VLOOKUP(A486,ПрайсЛист!$A$8:$D$680,4,0)</f>
        <v>964.51199999999994</v>
      </c>
      <c r="E486" s="24"/>
      <c r="F486" s="12">
        <f t="shared" si="29"/>
        <v>0</v>
      </c>
      <c r="G486" s="12" t="str">
        <f t="shared" si="26"/>
        <v/>
      </c>
      <c r="H486" s="12"/>
      <c r="I486" s="12"/>
      <c r="J486" s="51"/>
      <c r="K486" s="51"/>
      <c r="L486" s="105" t="s">
        <v>611</v>
      </c>
      <c r="M486" s="105"/>
      <c r="N486" s="51"/>
      <c r="O486" s="47"/>
      <c r="P486" s="54" t="s">
        <v>611</v>
      </c>
      <c r="Q486" s="54"/>
      <c r="R486" s="112"/>
    </row>
    <row r="487" spans="1:18">
      <c r="A487" s="20">
        <v>33230</v>
      </c>
      <c r="B487" s="61" t="s">
        <v>367</v>
      </c>
      <c r="C487" s="10">
        <v>10</v>
      </c>
      <c r="D487" s="11">
        <f>VLOOKUP(A487,ПрайсЛист!$A$8:$D$680,4,0)</f>
        <v>964.51199999999994</v>
      </c>
      <c r="E487" s="24"/>
      <c r="F487" s="12">
        <f t="shared" si="29"/>
        <v>0</v>
      </c>
      <c r="G487" s="12" t="str">
        <f t="shared" si="26"/>
        <v/>
      </c>
      <c r="H487" s="12"/>
      <c r="I487" s="12"/>
      <c r="J487" s="51"/>
      <c r="K487" s="51"/>
      <c r="L487" s="105" t="s">
        <v>611</v>
      </c>
      <c r="M487" s="105"/>
      <c r="N487" s="51"/>
      <c r="O487" s="47"/>
      <c r="P487" s="54" t="s">
        <v>611</v>
      </c>
      <c r="Q487" s="54"/>
      <c r="R487" s="112"/>
    </row>
    <row r="488" spans="1:18">
      <c r="A488" s="20">
        <v>60101</v>
      </c>
      <c r="B488" s="61" t="s">
        <v>90</v>
      </c>
      <c r="C488" s="10">
        <v>10</v>
      </c>
      <c r="D488" s="11">
        <f>VLOOKUP(A488,ПрайсЛист!$A$8:$D$680,4,0)</f>
        <v>964.51199999999994</v>
      </c>
      <c r="E488" s="24"/>
      <c r="F488" s="12">
        <f t="shared" si="29"/>
        <v>0</v>
      </c>
      <c r="G488" s="12" t="str">
        <f t="shared" si="26"/>
        <v/>
      </c>
      <c r="H488" s="12"/>
      <c r="I488" s="12"/>
      <c r="J488" s="51"/>
      <c r="K488" s="51" t="s">
        <v>530</v>
      </c>
      <c r="L488" s="105" t="s">
        <v>611</v>
      </c>
      <c r="M488" s="105"/>
      <c r="N488" s="51"/>
      <c r="O488" s="47"/>
      <c r="P488" s="54" t="s">
        <v>611</v>
      </c>
      <c r="Q488" s="54"/>
      <c r="R488" s="112"/>
    </row>
    <row r="489" spans="1:18">
      <c r="A489" s="20">
        <v>87001</v>
      </c>
      <c r="B489" s="61" t="s">
        <v>91</v>
      </c>
      <c r="C489" s="10">
        <v>10</v>
      </c>
      <c r="D489" s="11">
        <f>VLOOKUP(A489,ПрайсЛист!$A$8:$D$680,4,0)</f>
        <v>964.51199999999994</v>
      </c>
      <c r="E489" s="24"/>
      <c r="F489" s="12">
        <f t="shared" si="29"/>
        <v>0</v>
      </c>
      <c r="G489" s="12" t="str">
        <f t="shared" si="26"/>
        <v/>
      </c>
      <c r="H489" s="12"/>
      <c r="I489" s="12"/>
      <c r="J489" s="51"/>
      <c r="K489" s="51"/>
      <c r="L489" s="105" t="s">
        <v>611</v>
      </c>
      <c r="M489" s="105"/>
      <c r="N489" s="51"/>
      <c r="O489" s="47"/>
      <c r="P489" s="54" t="s">
        <v>611</v>
      </c>
      <c r="Q489" s="54"/>
      <c r="R489" s="112"/>
    </row>
    <row r="490" spans="1:18">
      <c r="A490" s="20">
        <v>86978</v>
      </c>
      <c r="B490" s="61" t="s">
        <v>92</v>
      </c>
      <c r="C490" s="10">
        <v>10</v>
      </c>
      <c r="D490" s="11">
        <f>VLOOKUP(A490,ПрайсЛист!$A$8:$D$680,4,0)</f>
        <v>476.62799999999999</v>
      </c>
      <c r="E490" s="24"/>
      <c r="F490" s="12">
        <f t="shared" si="29"/>
        <v>0</v>
      </c>
      <c r="G490" s="12" t="str">
        <f t="shared" si="26"/>
        <v/>
      </c>
      <c r="H490" s="12"/>
      <c r="I490" s="12"/>
      <c r="J490" s="51"/>
      <c r="K490" s="51"/>
      <c r="L490" s="105" t="s">
        <v>611</v>
      </c>
      <c r="M490" s="105"/>
      <c r="N490" s="51"/>
      <c r="O490" s="47"/>
      <c r="P490" s="54" t="s">
        <v>611</v>
      </c>
      <c r="Q490" s="54"/>
      <c r="R490" s="112"/>
    </row>
    <row r="491" spans="1:18">
      <c r="A491" s="20">
        <v>88411</v>
      </c>
      <c r="B491" s="61" t="s">
        <v>93</v>
      </c>
      <c r="C491" s="10">
        <v>10</v>
      </c>
      <c r="D491" s="11">
        <f>VLOOKUP(A491,ПрайсЛист!$A$8:$D$680,4,0)</f>
        <v>476.62799999999999</v>
      </c>
      <c r="E491" s="24"/>
      <c r="F491" s="12">
        <f t="shared" si="29"/>
        <v>0</v>
      </c>
      <c r="G491" s="12" t="str">
        <f t="shared" si="26"/>
        <v/>
      </c>
      <c r="H491" s="12"/>
      <c r="I491" s="12"/>
      <c r="J491" s="51"/>
      <c r="K491" s="51" t="s">
        <v>530</v>
      </c>
      <c r="L491" s="105" t="s">
        <v>611</v>
      </c>
      <c r="M491" s="105"/>
      <c r="N491" s="51"/>
      <c r="O491" s="47"/>
      <c r="P491" s="54" t="s">
        <v>611</v>
      </c>
      <c r="Q491" s="54"/>
      <c r="R491" s="112"/>
    </row>
    <row r="492" spans="1:18">
      <c r="A492" s="20">
        <v>60492</v>
      </c>
      <c r="B492" s="61" t="s">
        <v>94</v>
      </c>
      <c r="C492" s="10">
        <v>10</v>
      </c>
      <c r="D492" s="11">
        <f>VLOOKUP(A492,ПрайсЛист!$A$8:$D$680,4,0)</f>
        <v>894.52800000000002</v>
      </c>
      <c r="E492" s="24"/>
      <c r="F492" s="12">
        <f t="shared" si="29"/>
        <v>0</v>
      </c>
      <c r="G492" s="12" t="str">
        <f t="shared" si="26"/>
        <v/>
      </c>
      <c r="H492" s="12"/>
      <c r="I492" s="12"/>
      <c r="J492" s="51"/>
      <c r="K492" s="51"/>
      <c r="L492" s="105" t="s">
        <v>611</v>
      </c>
      <c r="M492" s="105"/>
      <c r="N492" s="51"/>
      <c r="O492" s="47"/>
      <c r="P492" s="54" t="s">
        <v>611</v>
      </c>
      <c r="Q492" s="54"/>
      <c r="R492" s="112"/>
    </row>
    <row r="493" spans="1:18">
      <c r="A493" s="20">
        <v>145580</v>
      </c>
      <c r="B493" s="61" t="s">
        <v>352</v>
      </c>
      <c r="C493" s="10">
        <v>1</v>
      </c>
      <c r="D493" s="11">
        <f>VLOOKUP(A493,ПрайсЛист!$A$8:$D$680,4,0)</f>
        <v>6349.5</v>
      </c>
      <c r="E493" s="24"/>
      <c r="F493" s="12">
        <f t="shared" si="29"/>
        <v>0</v>
      </c>
      <c r="G493" s="12" t="str">
        <f t="shared" ref="G493:G540" si="30">IFERROR(F493/E493,"")</f>
        <v/>
      </c>
      <c r="H493" s="12"/>
      <c r="I493" s="12"/>
      <c r="J493" s="51"/>
      <c r="K493" s="51"/>
      <c r="L493" s="105" t="s">
        <v>611</v>
      </c>
      <c r="M493" s="105"/>
      <c r="N493" s="51"/>
      <c r="O493" s="47"/>
      <c r="P493" s="54" t="s">
        <v>611</v>
      </c>
      <c r="Q493" s="54"/>
      <c r="R493" s="112"/>
    </row>
    <row r="494" spans="1:18">
      <c r="A494" s="20">
        <v>192228</v>
      </c>
      <c r="B494" s="61" t="s">
        <v>178</v>
      </c>
      <c r="C494" s="10">
        <v>10</v>
      </c>
      <c r="D494" s="69">
        <f>VLOOKUP(A494,ПрайсЛист!$A:$G,7,0)</f>
        <v>213.50399999999999</v>
      </c>
      <c r="E494" s="24"/>
      <c r="F494" s="12">
        <f t="shared" si="29"/>
        <v>0</v>
      </c>
      <c r="G494" s="12" t="str">
        <f t="shared" si="30"/>
        <v/>
      </c>
      <c r="H494" s="123" t="s">
        <v>649</v>
      </c>
      <c r="I494" s="12"/>
      <c r="J494" s="51"/>
      <c r="K494" s="51"/>
      <c r="L494" s="105">
        <v>78533</v>
      </c>
      <c r="M494" s="105">
        <v>192228</v>
      </c>
      <c r="N494" s="76" t="s">
        <v>615</v>
      </c>
      <c r="O494" s="47"/>
      <c r="P494" s="54" t="s">
        <v>611</v>
      </c>
      <c r="Q494" s="54"/>
      <c r="R494" s="112"/>
    </row>
    <row r="495" spans="1:18">
      <c r="A495" s="20">
        <v>191066</v>
      </c>
      <c r="B495" s="61" t="s">
        <v>179</v>
      </c>
      <c r="C495" s="10">
        <v>10</v>
      </c>
      <c r="D495" s="69">
        <f>VLOOKUP(A495,ПрайсЛист!$A:$G,7,0)</f>
        <v>213.50399999999999</v>
      </c>
      <c r="E495" s="24"/>
      <c r="F495" s="12">
        <f t="shared" si="29"/>
        <v>0</v>
      </c>
      <c r="G495" s="12" t="str">
        <f t="shared" si="30"/>
        <v/>
      </c>
      <c r="H495" s="123" t="s">
        <v>649</v>
      </c>
      <c r="I495" s="12"/>
      <c r="J495" s="51"/>
      <c r="K495" s="51"/>
      <c r="L495" s="105">
        <v>78534</v>
      </c>
      <c r="M495" s="105">
        <v>191066</v>
      </c>
      <c r="N495" s="76" t="s">
        <v>615</v>
      </c>
      <c r="O495" s="49" t="str">
        <f>IF((E495/10)=ROUND(E495/10,0),"","ВВЕДИТЕ ЗНАЧЕН. КРАТНОЕ 10")</f>
        <v/>
      </c>
      <c r="P495" s="54" t="s">
        <v>611</v>
      </c>
      <c r="Q495" s="54"/>
      <c r="R495" s="112"/>
    </row>
    <row r="496" spans="1:18">
      <c r="A496" s="20">
        <v>204337</v>
      </c>
      <c r="B496" s="61" t="s">
        <v>181</v>
      </c>
      <c r="C496" s="10">
        <v>10</v>
      </c>
      <c r="D496" s="69">
        <f>VLOOKUP(A496,ПрайсЛист!$A:$G,7,0)</f>
        <v>213.50399999999999</v>
      </c>
      <c r="E496" s="24"/>
      <c r="F496" s="12">
        <f t="shared" si="29"/>
        <v>0</v>
      </c>
      <c r="G496" s="12" t="str">
        <f t="shared" si="30"/>
        <v/>
      </c>
      <c r="H496" s="123" t="s">
        <v>649</v>
      </c>
      <c r="I496" s="12"/>
      <c r="J496" s="51"/>
      <c r="K496" s="51" t="s">
        <v>559</v>
      </c>
      <c r="L496" s="105">
        <v>78751</v>
      </c>
      <c r="M496" s="108" t="s">
        <v>610</v>
      </c>
      <c r="N496" s="107" t="s">
        <v>616</v>
      </c>
      <c r="O496" s="47"/>
      <c r="P496" s="54" t="s">
        <v>611</v>
      </c>
      <c r="Q496" s="54"/>
      <c r="R496" s="112"/>
    </row>
    <row r="497" spans="1:18">
      <c r="A497" s="20">
        <v>192248</v>
      </c>
      <c r="B497" s="61" t="s">
        <v>728</v>
      </c>
      <c r="C497" s="10">
        <v>10</v>
      </c>
      <c r="D497" s="69">
        <f>VLOOKUP(A497,ПрайсЛист!$A:$G,7,0)</f>
        <v>213.50399999999999</v>
      </c>
      <c r="E497" s="24"/>
      <c r="F497" s="12">
        <f t="shared" si="29"/>
        <v>0</v>
      </c>
      <c r="G497" s="12" t="str">
        <f t="shared" si="30"/>
        <v/>
      </c>
      <c r="H497" s="123" t="s">
        <v>649</v>
      </c>
      <c r="I497" s="12"/>
      <c r="J497" s="51"/>
      <c r="K497" s="51"/>
      <c r="L497" s="105">
        <v>79155</v>
      </c>
      <c r="M497" s="105">
        <v>192248</v>
      </c>
      <c r="N497" s="131" t="s">
        <v>615</v>
      </c>
      <c r="O497" s="47"/>
      <c r="P497" s="54" t="s">
        <v>611</v>
      </c>
      <c r="Q497" s="54"/>
      <c r="R497" s="112"/>
    </row>
    <row r="498" spans="1:18">
      <c r="A498" s="20">
        <v>20177</v>
      </c>
      <c r="B498" s="61" t="s">
        <v>225</v>
      </c>
      <c r="C498" s="10">
        <v>10</v>
      </c>
      <c r="D498" s="11">
        <f>VLOOKUP(A498,ПрайсЛист!$A$8:$D$680,4,0)</f>
        <v>173.1</v>
      </c>
      <c r="E498" s="24"/>
      <c r="F498" s="12">
        <f t="shared" si="29"/>
        <v>0</v>
      </c>
      <c r="G498" s="12" t="str">
        <f t="shared" si="30"/>
        <v/>
      </c>
      <c r="H498" s="12"/>
      <c r="I498" s="12"/>
      <c r="J498" s="51"/>
      <c r="K498" s="51" t="s">
        <v>530</v>
      </c>
      <c r="L498" s="105" t="s">
        <v>611</v>
      </c>
      <c r="M498" s="105" t="s">
        <v>530</v>
      </c>
      <c r="N498" s="51"/>
      <c r="O498" s="47"/>
      <c r="P498" s="54" t="s">
        <v>611</v>
      </c>
      <c r="Q498" s="54"/>
      <c r="R498" s="112"/>
    </row>
    <row r="499" spans="1:18">
      <c r="A499" s="20">
        <v>192261</v>
      </c>
      <c r="B499" s="61" t="s">
        <v>335</v>
      </c>
      <c r="C499" s="10">
        <v>10</v>
      </c>
      <c r="D499" s="69">
        <f>VLOOKUP(A499,ПрайсЛист!$A:$G,7,0)</f>
        <v>120.08399999999999</v>
      </c>
      <c r="E499" s="24"/>
      <c r="F499" s="12">
        <f t="shared" si="29"/>
        <v>0</v>
      </c>
      <c r="G499" s="12" t="str">
        <f t="shared" si="30"/>
        <v/>
      </c>
      <c r="H499" s="123" t="s">
        <v>649</v>
      </c>
      <c r="I499" s="12"/>
      <c r="J499" s="51"/>
      <c r="K499" s="51"/>
      <c r="L499" s="105">
        <v>13912</v>
      </c>
      <c r="M499" s="105">
        <v>192261</v>
      </c>
      <c r="N499" s="76" t="s">
        <v>615</v>
      </c>
      <c r="O499" s="47"/>
      <c r="P499" s="54" t="s">
        <v>611</v>
      </c>
      <c r="Q499" s="54"/>
      <c r="R499" s="112"/>
    </row>
    <row r="500" spans="1:18">
      <c r="A500" s="20">
        <v>191072</v>
      </c>
      <c r="B500" s="61" t="s">
        <v>169</v>
      </c>
      <c r="C500" s="10">
        <v>10</v>
      </c>
      <c r="D500" s="69">
        <f>VLOOKUP(A500,ПрайсЛист!$A:$G,7,0)</f>
        <v>168.72</v>
      </c>
      <c r="E500" s="24"/>
      <c r="F500" s="12">
        <f t="shared" si="29"/>
        <v>0</v>
      </c>
      <c r="G500" s="12" t="str">
        <f t="shared" si="30"/>
        <v/>
      </c>
      <c r="H500" s="123" t="s">
        <v>649</v>
      </c>
      <c r="I500" s="12"/>
      <c r="J500" s="51"/>
      <c r="K500" s="51"/>
      <c r="L500" s="105">
        <v>10831</v>
      </c>
      <c r="M500" s="105">
        <v>191072</v>
      </c>
      <c r="N500" s="76" t="s">
        <v>615</v>
      </c>
      <c r="O500" s="47"/>
      <c r="P500" s="54" t="s">
        <v>611</v>
      </c>
      <c r="Q500" s="54"/>
      <c r="R500" s="112"/>
    </row>
    <row r="501" spans="1:18">
      <c r="A501" s="20">
        <v>192674</v>
      </c>
      <c r="B501" s="61" t="s">
        <v>729</v>
      </c>
      <c r="C501" s="10">
        <v>10</v>
      </c>
      <c r="D501" s="69">
        <f>VLOOKUP(A501,ПрайсЛист!$A:$G,7,0)</f>
        <v>168.72</v>
      </c>
      <c r="E501" s="24"/>
      <c r="F501" s="12">
        <f t="shared" si="29"/>
        <v>0</v>
      </c>
      <c r="G501" s="12" t="str">
        <f t="shared" si="30"/>
        <v/>
      </c>
      <c r="H501" s="123" t="s">
        <v>649</v>
      </c>
      <c r="I501" s="12"/>
      <c r="J501" s="51"/>
      <c r="K501" s="51"/>
      <c r="L501" s="105">
        <v>13913</v>
      </c>
      <c r="M501" s="105">
        <v>192674</v>
      </c>
      <c r="N501" s="76" t="s">
        <v>615</v>
      </c>
      <c r="O501" s="47"/>
      <c r="P501" s="54" t="s">
        <v>611</v>
      </c>
      <c r="Q501" s="54"/>
      <c r="R501" s="112"/>
    </row>
    <row r="502" spans="1:18">
      <c r="A502" s="20">
        <v>192673</v>
      </c>
      <c r="B502" s="61" t="s">
        <v>272</v>
      </c>
      <c r="C502" s="10">
        <v>10</v>
      </c>
      <c r="D502" s="69">
        <f>VLOOKUP(A502,ПрайсЛист!$A:$G,7,0)</f>
        <v>156.28800000000001</v>
      </c>
      <c r="E502" s="24"/>
      <c r="F502" s="12">
        <f t="shared" si="29"/>
        <v>0</v>
      </c>
      <c r="G502" s="12" t="str">
        <f t="shared" si="30"/>
        <v/>
      </c>
      <c r="H502" s="123" t="s">
        <v>649</v>
      </c>
      <c r="I502" s="12"/>
      <c r="J502" s="51"/>
      <c r="K502" s="51"/>
      <c r="L502" s="105">
        <v>80790</v>
      </c>
      <c r="M502" s="105">
        <v>192673</v>
      </c>
      <c r="N502" s="76" t="s">
        <v>615</v>
      </c>
      <c r="O502" s="47"/>
      <c r="P502" s="54" t="s">
        <v>611</v>
      </c>
      <c r="Q502" s="54"/>
      <c r="R502" s="112"/>
    </row>
    <row r="503" spans="1:18">
      <c r="A503" s="20">
        <v>191071</v>
      </c>
      <c r="B503" s="61" t="s">
        <v>727</v>
      </c>
      <c r="C503" s="10">
        <v>10</v>
      </c>
      <c r="D503" s="69">
        <f>VLOOKUP(A503,ПрайсЛист!$A:$G,7,0)</f>
        <v>156.28800000000001</v>
      </c>
      <c r="E503" s="24"/>
      <c r="F503" s="12">
        <f t="shared" si="29"/>
        <v>0</v>
      </c>
      <c r="G503" s="12" t="str">
        <f t="shared" si="30"/>
        <v/>
      </c>
      <c r="H503" s="123" t="s">
        <v>649</v>
      </c>
      <c r="I503" s="12"/>
      <c r="J503" s="51"/>
      <c r="K503" s="51"/>
      <c r="L503" s="105">
        <v>80794</v>
      </c>
      <c r="M503" s="105">
        <v>191071</v>
      </c>
      <c r="N503" s="76" t="s">
        <v>615</v>
      </c>
      <c r="O503" s="47"/>
      <c r="P503" s="54" t="s">
        <v>611</v>
      </c>
      <c r="Q503" s="54"/>
      <c r="R503" s="112"/>
    </row>
    <row r="504" spans="1:18">
      <c r="A504" s="20">
        <v>80791</v>
      </c>
      <c r="B504" s="61" t="s">
        <v>273</v>
      </c>
      <c r="C504" s="10">
        <v>10</v>
      </c>
      <c r="D504" s="11">
        <f>VLOOKUP(A504,ПрайсЛист!$A$8:$D$680,4,0)</f>
        <v>195.36</v>
      </c>
      <c r="E504" s="24"/>
      <c r="F504" s="12">
        <f t="shared" si="29"/>
        <v>0</v>
      </c>
      <c r="G504" s="12" t="str">
        <f t="shared" si="30"/>
        <v/>
      </c>
      <c r="H504" s="12"/>
      <c r="I504" s="12"/>
      <c r="J504" s="51"/>
      <c r="K504" s="51" t="s">
        <v>530</v>
      </c>
      <c r="L504" s="105"/>
      <c r="M504" s="105" t="s">
        <v>530</v>
      </c>
      <c r="N504" s="107"/>
      <c r="O504" s="47"/>
      <c r="P504" s="54" t="s">
        <v>611</v>
      </c>
      <c r="Q504" s="54"/>
      <c r="R504" s="112"/>
    </row>
    <row r="505" spans="1:18">
      <c r="A505" s="20">
        <v>197711</v>
      </c>
      <c r="B505" s="61" t="s">
        <v>150</v>
      </c>
      <c r="C505" s="10">
        <v>10</v>
      </c>
      <c r="D505" s="69">
        <f>VLOOKUP(A505,ПрайсЛист!$A:$G,7,0)</f>
        <v>156.28800000000001</v>
      </c>
      <c r="E505" s="24"/>
      <c r="F505" s="12">
        <f t="shared" si="29"/>
        <v>0</v>
      </c>
      <c r="G505" s="12" t="str">
        <f t="shared" si="30"/>
        <v/>
      </c>
      <c r="H505" s="123" t="s">
        <v>649</v>
      </c>
      <c r="I505" s="12"/>
      <c r="J505" s="51"/>
      <c r="K505" s="51"/>
      <c r="L505" s="105">
        <v>1942</v>
      </c>
      <c r="M505" s="105">
        <v>197711</v>
      </c>
      <c r="N505" s="76" t="s">
        <v>615</v>
      </c>
      <c r="O505" s="47"/>
      <c r="P505" s="54" t="s">
        <v>611</v>
      </c>
      <c r="Q505" s="54"/>
      <c r="R505" s="112"/>
    </row>
    <row r="506" spans="1:18">
      <c r="A506" s="20">
        <v>1943</v>
      </c>
      <c r="B506" s="61" t="s">
        <v>151</v>
      </c>
      <c r="C506" s="10">
        <v>10</v>
      </c>
      <c r="D506" s="11">
        <f>VLOOKUP(A506,ПрайсЛист!$A$8:$D$680,4,0)</f>
        <v>52.5</v>
      </c>
      <c r="E506" s="24"/>
      <c r="F506" s="12">
        <f t="shared" si="29"/>
        <v>0</v>
      </c>
      <c r="G506" s="12" t="str">
        <f t="shared" si="30"/>
        <v/>
      </c>
      <c r="H506" s="12"/>
      <c r="I506" s="12"/>
      <c r="J506" s="51" t="s">
        <v>529</v>
      </c>
      <c r="K506" s="51" t="s">
        <v>530</v>
      </c>
      <c r="L506" s="105" t="s">
        <v>611</v>
      </c>
      <c r="M506" s="105" t="s">
        <v>530</v>
      </c>
      <c r="N506" s="51"/>
      <c r="O506" s="47"/>
      <c r="P506" s="54" t="s">
        <v>611</v>
      </c>
      <c r="Q506" s="54"/>
      <c r="R506" s="112"/>
    </row>
    <row r="507" spans="1:18">
      <c r="A507" s="20">
        <v>203232</v>
      </c>
      <c r="B507" s="61" t="s">
        <v>152</v>
      </c>
      <c r="C507" s="10">
        <v>10</v>
      </c>
      <c r="D507" s="69">
        <f>VLOOKUP(A507,ПрайсЛист!$A:$G,7,0)</f>
        <v>156.28800000000001</v>
      </c>
      <c r="E507" s="24"/>
      <c r="F507" s="12">
        <f t="shared" si="29"/>
        <v>0</v>
      </c>
      <c r="G507" s="12" t="str">
        <f t="shared" si="30"/>
        <v/>
      </c>
      <c r="H507" s="123" t="s">
        <v>649</v>
      </c>
      <c r="I507" s="12"/>
      <c r="J507" s="51"/>
      <c r="K507" s="51"/>
      <c r="L507" s="105">
        <v>1947</v>
      </c>
      <c r="M507" s="20">
        <v>203232</v>
      </c>
      <c r="N507" s="76" t="s">
        <v>615</v>
      </c>
      <c r="O507" s="47"/>
      <c r="P507" s="54" t="s">
        <v>611</v>
      </c>
      <c r="Q507" s="54"/>
      <c r="R507" s="112"/>
    </row>
    <row r="508" spans="1:18">
      <c r="A508" s="20">
        <v>192685</v>
      </c>
      <c r="B508" s="61" t="s">
        <v>296</v>
      </c>
      <c r="C508" s="10">
        <v>10</v>
      </c>
      <c r="D508" s="69">
        <f>VLOOKUP(A508,ПрайсЛист!$A:$G,7,0)</f>
        <v>165.83999999999997</v>
      </c>
      <c r="E508" s="24"/>
      <c r="F508" s="12">
        <f t="shared" si="29"/>
        <v>0</v>
      </c>
      <c r="G508" s="12" t="str">
        <f t="shared" si="30"/>
        <v/>
      </c>
      <c r="H508" s="123" t="s">
        <v>649</v>
      </c>
      <c r="I508" s="12"/>
      <c r="J508" s="51"/>
      <c r="K508" s="51"/>
      <c r="L508" s="105">
        <v>91312</v>
      </c>
      <c r="M508" s="105">
        <v>192685</v>
      </c>
      <c r="N508" s="131" t="s">
        <v>615</v>
      </c>
      <c r="O508" s="49" t="str">
        <f>IF((E508/10)=ROUND(E508/10,0),"","ВВЕДИТЕ ЗНАЧЕН. КРАТНОЕ 10")</f>
        <v/>
      </c>
      <c r="P508" s="54" t="s">
        <v>611</v>
      </c>
      <c r="Q508" s="54"/>
      <c r="R508" s="112"/>
    </row>
    <row r="509" spans="1:18">
      <c r="A509" s="20">
        <v>192266</v>
      </c>
      <c r="B509" s="61" t="s">
        <v>499</v>
      </c>
      <c r="C509" s="10">
        <v>10</v>
      </c>
      <c r="D509" s="69">
        <f>VLOOKUP(A509,ПрайсЛист!$A:$G,7,0)</f>
        <v>165.83999999999997</v>
      </c>
      <c r="E509" s="24"/>
      <c r="F509" s="12">
        <f t="shared" si="29"/>
        <v>0</v>
      </c>
      <c r="G509" s="12" t="str">
        <f t="shared" si="30"/>
        <v/>
      </c>
      <c r="H509" s="123" t="s">
        <v>649</v>
      </c>
      <c r="I509" s="12"/>
      <c r="J509" s="51"/>
      <c r="K509" s="51"/>
      <c r="L509" s="105">
        <v>65834</v>
      </c>
      <c r="M509" s="105">
        <v>192266</v>
      </c>
      <c r="N509" s="76" t="s">
        <v>615</v>
      </c>
      <c r="O509" s="47"/>
      <c r="P509" s="54" t="s">
        <v>611</v>
      </c>
      <c r="Q509" s="54"/>
      <c r="R509" s="112"/>
    </row>
    <row r="510" spans="1:18">
      <c r="A510" s="20">
        <v>203209</v>
      </c>
      <c r="B510" s="61" t="s">
        <v>500</v>
      </c>
      <c r="C510" s="10">
        <v>10</v>
      </c>
      <c r="D510" s="69">
        <f>VLOOKUP(A510,ПрайсЛист!$A:$G,7,0)</f>
        <v>165.83999999999997</v>
      </c>
      <c r="E510" s="24"/>
      <c r="F510" s="12">
        <f t="shared" si="29"/>
        <v>0</v>
      </c>
      <c r="G510" s="12" t="str">
        <f t="shared" si="30"/>
        <v/>
      </c>
      <c r="H510" s="123" t="s">
        <v>649</v>
      </c>
      <c r="I510" s="12"/>
      <c r="J510" s="51"/>
      <c r="K510" s="51"/>
      <c r="L510" s="105">
        <v>65835</v>
      </c>
      <c r="M510" s="105">
        <v>203209</v>
      </c>
      <c r="N510" s="131" t="s">
        <v>615</v>
      </c>
      <c r="O510" s="49" t="str">
        <f>IF((E510/10)=ROUND(E510/10,0),"","ВВЕДИТЕ ЗНАЧЕН. КРАТНОЕ 10")</f>
        <v/>
      </c>
      <c r="P510" s="54" t="s">
        <v>611</v>
      </c>
      <c r="Q510" s="54"/>
      <c r="R510" s="112"/>
    </row>
    <row r="511" spans="1:18">
      <c r="A511" s="20">
        <v>192220</v>
      </c>
      <c r="B511" s="34" t="s">
        <v>619</v>
      </c>
      <c r="C511" s="10">
        <v>10</v>
      </c>
      <c r="D511" s="69">
        <f>VLOOKUP(A511,ПрайсЛист!$A:$G,7,0)</f>
        <v>165.83999999999997</v>
      </c>
      <c r="E511" s="24"/>
      <c r="F511" s="12">
        <f t="shared" si="29"/>
        <v>0</v>
      </c>
      <c r="G511" s="12" t="str">
        <f t="shared" si="30"/>
        <v/>
      </c>
      <c r="H511" s="123" t="s">
        <v>649</v>
      </c>
      <c r="I511" s="12"/>
      <c r="J511" s="51"/>
      <c r="K511" s="51"/>
      <c r="L511" s="105">
        <v>118668</v>
      </c>
      <c r="M511" s="105">
        <v>192220</v>
      </c>
      <c r="N511" s="76" t="s">
        <v>615</v>
      </c>
      <c r="O511" s="49" t="str">
        <f>IF((E511/10)=ROUND(E511/10,0),"","ВВЕДИТЕ ЗНАЧЕН. КРАТНОЕ 10")</f>
        <v/>
      </c>
      <c r="P511" s="54" t="s">
        <v>611</v>
      </c>
      <c r="Q511" s="54"/>
      <c r="R511" s="112"/>
    </row>
    <row r="512" spans="1:18">
      <c r="A512" s="20">
        <v>203225</v>
      </c>
      <c r="B512" s="61" t="s">
        <v>501</v>
      </c>
      <c r="C512" s="10">
        <v>10</v>
      </c>
      <c r="D512" s="69">
        <f>VLOOKUP(A512,ПрайсЛист!$A:$G,7,0)</f>
        <v>165.83999999999997</v>
      </c>
      <c r="E512" s="24"/>
      <c r="F512" s="12">
        <f t="shared" si="29"/>
        <v>0</v>
      </c>
      <c r="G512" s="12" t="str">
        <f t="shared" si="30"/>
        <v/>
      </c>
      <c r="H512" s="123" t="s">
        <v>649</v>
      </c>
      <c r="I512" s="12"/>
      <c r="J512" s="51"/>
      <c r="K512" s="51"/>
      <c r="L512" s="105">
        <v>65832</v>
      </c>
      <c r="M512" s="105">
        <v>203225</v>
      </c>
      <c r="N512" s="131" t="s">
        <v>615</v>
      </c>
      <c r="O512" s="47"/>
      <c r="P512" s="54" t="s">
        <v>611</v>
      </c>
      <c r="Q512" s="54"/>
      <c r="R512" s="112"/>
    </row>
    <row r="513" spans="1:18">
      <c r="A513" s="20">
        <v>192247</v>
      </c>
      <c r="B513" s="61" t="s">
        <v>270</v>
      </c>
      <c r="C513" s="10">
        <v>10</v>
      </c>
      <c r="D513" s="69">
        <f>VLOOKUP(A513,ПрайсЛист!$A:$G,7,0)</f>
        <v>215.37599999999998</v>
      </c>
      <c r="E513" s="24"/>
      <c r="F513" s="12">
        <f t="shared" ref="F513:F544" si="31">E513*D513-(D513*E513*$J$3)</f>
        <v>0</v>
      </c>
      <c r="G513" s="12" t="str">
        <f t="shared" si="30"/>
        <v/>
      </c>
      <c r="H513" s="123" t="s">
        <v>649</v>
      </c>
      <c r="I513" s="12"/>
      <c r="J513" s="51"/>
      <c r="K513" s="51"/>
      <c r="L513" s="105">
        <v>65869</v>
      </c>
      <c r="M513" s="105">
        <v>192247</v>
      </c>
      <c r="N513" s="76" t="s">
        <v>615</v>
      </c>
      <c r="O513" s="47"/>
      <c r="P513" s="54" t="s">
        <v>611</v>
      </c>
      <c r="Q513" s="54"/>
      <c r="R513" s="112"/>
    </row>
    <row r="514" spans="1:18">
      <c r="A514" s="20">
        <v>192672</v>
      </c>
      <c r="B514" s="61" t="s">
        <v>730</v>
      </c>
      <c r="C514" s="10">
        <v>10</v>
      </c>
      <c r="D514" s="69">
        <f>VLOOKUP(A514,ПрайсЛист!$A:$G,7,0)</f>
        <v>215.37599999999998</v>
      </c>
      <c r="E514" s="24"/>
      <c r="F514" s="12">
        <f t="shared" si="31"/>
        <v>0</v>
      </c>
      <c r="G514" s="12" t="str">
        <f t="shared" si="30"/>
        <v/>
      </c>
      <c r="H514" s="123" t="s">
        <v>649</v>
      </c>
      <c r="I514" s="12"/>
      <c r="J514" s="51"/>
      <c r="K514" s="51"/>
      <c r="L514" s="105">
        <v>65870</v>
      </c>
      <c r="M514" s="105">
        <v>192672</v>
      </c>
      <c r="N514" s="76" t="s">
        <v>615</v>
      </c>
      <c r="O514" s="47"/>
      <c r="P514" s="54" t="s">
        <v>611</v>
      </c>
      <c r="Q514" s="54"/>
      <c r="R514" s="112"/>
    </row>
    <row r="515" spans="1:18">
      <c r="A515" s="20">
        <v>197709</v>
      </c>
      <c r="B515" s="61" t="s">
        <v>262</v>
      </c>
      <c r="C515" s="10">
        <v>10</v>
      </c>
      <c r="D515" s="69">
        <f>VLOOKUP(A515,ПрайсЛист!$A:$G,7,0)</f>
        <v>198.26399999999998</v>
      </c>
      <c r="E515" s="24"/>
      <c r="F515" s="12">
        <f t="shared" si="31"/>
        <v>0</v>
      </c>
      <c r="G515" s="12" t="str">
        <f t="shared" si="30"/>
        <v/>
      </c>
      <c r="H515" s="123" t="s">
        <v>649</v>
      </c>
      <c r="I515" s="12"/>
      <c r="J515" s="51"/>
      <c r="K515" s="51"/>
      <c r="L515" s="105">
        <v>65872</v>
      </c>
      <c r="M515" s="105">
        <v>197709</v>
      </c>
      <c r="N515" s="76" t="s">
        <v>615</v>
      </c>
      <c r="O515" s="47"/>
      <c r="P515" s="54" t="s">
        <v>611</v>
      </c>
      <c r="Q515" s="54"/>
      <c r="R515" s="112"/>
    </row>
    <row r="516" spans="1:18">
      <c r="A516" s="20">
        <v>192656</v>
      </c>
      <c r="B516" s="61" t="s">
        <v>153</v>
      </c>
      <c r="C516" s="10">
        <v>10</v>
      </c>
      <c r="D516" s="69">
        <f>VLOOKUP(A516,ПрайсЛист!$A:$G,7,0)</f>
        <v>165.83999999999997</v>
      </c>
      <c r="E516" s="24"/>
      <c r="F516" s="12">
        <f t="shared" si="31"/>
        <v>0</v>
      </c>
      <c r="G516" s="12" t="str">
        <f t="shared" si="30"/>
        <v/>
      </c>
      <c r="H516" s="123" t="s">
        <v>649</v>
      </c>
      <c r="I516" s="12"/>
      <c r="J516" s="51"/>
      <c r="K516" s="51"/>
      <c r="L516" s="105">
        <v>1962</v>
      </c>
      <c r="M516" s="105">
        <v>192656</v>
      </c>
      <c r="N516" s="76" t="s">
        <v>615</v>
      </c>
      <c r="O516" s="49" t="str">
        <f>IF((E516/10)=ROUND(E516/10,0),"","ВВЕДИТЕ ЗНАЧЕН. КРАТНОЕ 10")</f>
        <v/>
      </c>
      <c r="P516" s="54" t="s">
        <v>611</v>
      </c>
      <c r="Q516" s="54"/>
      <c r="R516" s="112"/>
    </row>
    <row r="517" spans="1:18">
      <c r="A517" s="20">
        <v>65868</v>
      </c>
      <c r="B517" s="61" t="s">
        <v>227</v>
      </c>
      <c r="C517" s="10">
        <v>10</v>
      </c>
      <c r="D517" s="69">
        <f>VLOOKUP(A517,ПрайсЛист!$A:$G,7,0)</f>
        <v>165.83999999999997</v>
      </c>
      <c r="E517" s="24"/>
      <c r="F517" s="12">
        <f t="shared" si="31"/>
        <v>0</v>
      </c>
      <c r="G517" s="12" t="str">
        <f t="shared" si="30"/>
        <v/>
      </c>
      <c r="H517" s="123" t="s">
        <v>649</v>
      </c>
      <c r="I517" s="12"/>
      <c r="J517" s="51"/>
      <c r="K517" s="51" t="s">
        <v>559</v>
      </c>
      <c r="L517" s="105">
        <v>65868</v>
      </c>
      <c r="M517" s="108" t="s">
        <v>610</v>
      </c>
      <c r="N517" s="107" t="s">
        <v>616</v>
      </c>
      <c r="O517" s="47"/>
      <c r="P517" s="54" t="s">
        <v>611</v>
      </c>
      <c r="Q517" s="54"/>
      <c r="R517" s="112"/>
    </row>
    <row r="518" spans="1:18">
      <c r="A518" s="20">
        <v>203208</v>
      </c>
      <c r="B518" s="61" t="s">
        <v>154</v>
      </c>
      <c r="C518" s="10">
        <v>10</v>
      </c>
      <c r="D518" s="69">
        <f>VLOOKUP(A518,ПрайсЛист!$A:$G,7,0)</f>
        <v>165.83999999999997</v>
      </c>
      <c r="E518" s="24"/>
      <c r="F518" s="12">
        <f t="shared" si="31"/>
        <v>0</v>
      </c>
      <c r="G518" s="12" t="str">
        <f t="shared" si="30"/>
        <v/>
      </c>
      <c r="H518" s="123" t="s">
        <v>649</v>
      </c>
      <c r="I518" s="12"/>
      <c r="J518" s="51"/>
      <c r="K518" s="51"/>
      <c r="L518" s="105">
        <v>1966</v>
      </c>
      <c r="M518" s="105">
        <v>203208</v>
      </c>
      <c r="N518" s="131" t="s">
        <v>615</v>
      </c>
      <c r="O518" s="49" t="str">
        <f>IF((E518/10)=ROUND(E518/10,0),"","ВВЕДИТЕ ЗНАЧЕН. КРАТНОЕ 10")</f>
        <v/>
      </c>
      <c r="P518" s="54" t="s">
        <v>611</v>
      </c>
      <c r="Q518" s="54"/>
      <c r="R518" s="112"/>
    </row>
    <row r="519" spans="1:18">
      <c r="A519" s="20">
        <v>197706</v>
      </c>
      <c r="B519" s="61" t="s">
        <v>155</v>
      </c>
      <c r="C519" s="10">
        <v>10</v>
      </c>
      <c r="D519" s="69">
        <f>VLOOKUP(A519,ПрайсЛист!$A:$G,7,0)</f>
        <v>165.83999999999997</v>
      </c>
      <c r="E519" s="24"/>
      <c r="F519" s="12">
        <f t="shared" si="31"/>
        <v>0</v>
      </c>
      <c r="G519" s="12" t="str">
        <f t="shared" si="30"/>
        <v/>
      </c>
      <c r="H519" s="123" t="s">
        <v>649</v>
      </c>
      <c r="I519" s="12"/>
      <c r="J519" s="51"/>
      <c r="K519" s="51"/>
      <c r="L519" s="105">
        <v>1967</v>
      </c>
      <c r="M519" s="105">
        <v>197706</v>
      </c>
      <c r="N519" s="131" t="s">
        <v>615</v>
      </c>
      <c r="O519" s="47"/>
      <c r="P519" s="54" t="s">
        <v>611</v>
      </c>
      <c r="Q519" s="54"/>
      <c r="R519" s="112"/>
    </row>
    <row r="520" spans="1:18">
      <c r="A520" s="67">
        <v>206242</v>
      </c>
      <c r="B520" s="61" t="s">
        <v>88</v>
      </c>
      <c r="C520" s="10">
        <v>10</v>
      </c>
      <c r="D520" s="69">
        <f>VLOOKUP(A520,ПрайсЛист!$A:$G,7,0)</f>
        <v>165.83999999999997</v>
      </c>
      <c r="E520" s="24"/>
      <c r="F520" s="12">
        <f t="shared" si="31"/>
        <v>0</v>
      </c>
      <c r="G520" s="12" t="str">
        <f t="shared" si="30"/>
        <v/>
      </c>
      <c r="H520" s="123" t="s">
        <v>649</v>
      </c>
      <c r="I520" s="12"/>
      <c r="J520" s="51"/>
      <c r="K520" s="51"/>
      <c r="L520" s="105">
        <v>1968</v>
      </c>
      <c r="M520" s="67">
        <v>206242</v>
      </c>
      <c r="N520" s="76" t="s">
        <v>615</v>
      </c>
      <c r="O520" s="47"/>
      <c r="P520" s="54" t="s">
        <v>611</v>
      </c>
      <c r="Q520" s="54"/>
      <c r="R520" s="112"/>
    </row>
    <row r="521" spans="1:18">
      <c r="A521" s="20">
        <v>192214</v>
      </c>
      <c r="B521" s="61" t="s">
        <v>186</v>
      </c>
      <c r="C521" s="10">
        <v>10</v>
      </c>
      <c r="D521" s="69">
        <f>VLOOKUP(A521,ПрайсЛист!$A:$G,7,0)</f>
        <v>177.26399999999998</v>
      </c>
      <c r="E521" s="24"/>
      <c r="F521" s="12">
        <f t="shared" si="31"/>
        <v>0</v>
      </c>
      <c r="G521" s="12" t="str">
        <f t="shared" si="30"/>
        <v/>
      </c>
      <c r="H521" s="123" t="s">
        <v>649</v>
      </c>
      <c r="I521" s="12"/>
      <c r="J521" s="51"/>
      <c r="K521" s="51"/>
      <c r="L521" s="105">
        <v>80809</v>
      </c>
      <c r="M521" s="105">
        <v>192214</v>
      </c>
      <c r="N521" s="76" t="s">
        <v>615</v>
      </c>
      <c r="O521" s="49" t="str">
        <f>IF((E521/10)=ROUND(E521/10,0),"","ВВЕДИТЕ ЗНАЧЕН. КРАТНОЕ 10")</f>
        <v/>
      </c>
      <c r="P521" s="54" t="s">
        <v>611</v>
      </c>
      <c r="Q521" s="54"/>
      <c r="R521" s="112"/>
    </row>
    <row r="522" spans="1:18">
      <c r="A522" s="20">
        <v>80810</v>
      </c>
      <c r="B522" s="61" t="s">
        <v>187</v>
      </c>
      <c r="C522" s="10">
        <v>10</v>
      </c>
      <c r="D522" s="11">
        <f>VLOOKUP(A522,ПрайсЛист!$A$8:$D$680,4,0)</f>
        <v>221.58</v>
      </c>
      <c r="E522" s="24"/>
      <c r="F522" s="12">
        <f t="shared" si="31"/>
        <v>0</v>
      </c>
      <c r="G522" s="12" t="str">
        <f t="shared" si="30"/>
        <v/>
      </c>
      <c r="H522" s="12"/>
      <c r="I522" s="12"/>
      <c r="J522" s="51"/>
      <c r="K522" s="51" t="s">
        <v>530</v>
      </c>
      <c r="L522" s="105"/>
      <c r="M522" s="105" t="s">
        <v>530</v>
      </c>
      <c r="N522" s="107"/>
      <c r="O522" s="47"/>
      <c r="P522" s="54" t="s">
        <v>611</v>
      </c>
      <c r="Q522" s="54"/>
      <c r="R522" s="112"/>
    </row>
    <row r="523" spans="1:18">
      <c r="A523" s="20">
        <v>192677</v>
      </c>
      <c r="B523" s="61" t="s">
        <v>188</v>
      </c>
      <c r="C523" s="10">
        <v>10</v>
      </c>
      <c r="D523" s="69">
        <f>VLOOKUP(A523,ПрайсЛист!$A:$G,7,0)</f>
        <v>177.26399999999998</v>
      </c>
      <c r="E523" s="24"/>
      <c r="F523" s="12">
        <f t="shared" si="31"/>
        <v>0</v>
      </c>
      <c r="G523" s="12" t="str">
        <f t="shared" si="30"/>
        <v/>
      </c>
      <c r="H523" s="123" t="s">
        <v>649</v>
      </c>
      <c r="I523" s="12"/>
      <c r="J523" s="51"/>
      <c r="K523" s="51"/>
      <c r="L523" s="105">
        <v>80861</v>
      </c>
      <c r="M523" s="105">
        <v>192677</v>
      </c>
      <c r="N523" s="76" t="s">
        <v>615</v>
      </c>
      <c r="O523" s="49" t="str">
        <f>IF((E523/10)=ROUND(E523/10,0),"","ВВЕДИТЕ ЗНАЧЕН. КРАТНОЕ 10")</f>
        <v/>
      </c>
      <c r="P523" s="54" t="s">
        <v>611</v>
      </c>
      <c r="Q523" s="54"/>
      <c r="R523" s="112"/>
    </row>
    <row r="524" spans="1:18">
      <c r="A524" s="20">
        <v>197710</v>
      </c>
      <c r="B524" s="61" t="s">
        <v>198</v>
      </c>
      <c r="C524" s="10">
        <v>10</v>
      </c>
      <c r="D524" s="69">
        <f>VLOOKUP(A524,ПрайсЛист!$A:$G,7,0)</f>
        <v>177.26399999999998</v>
      </c>
      <c r="E524" s="24"/>
      <c r="F524" s="12">
        <f t="shared" si="31"/>
        <v>0</v>
      </c>
      <c r="G524" s="12" t="str">
        <f t="shared" si="30"/>
        <v/>
      </c>
      <c r="H524" s="123" t="s">
        <v>649</v>
      </c>
      <c r="I524" s="12"/>
      <c r="J524" s="51"/>
      <c r="K524" s="51"/>
      <c r="L524" s="105">
        <v>82205</v>
      </c>
      <c r="M524" s="105">
        <v>197710</v>
      </c>
      <c r="N524" s="131" t="s">
        <v>615</v>
      </c>
      <c r="O524" s="47"/>
      <c r="P524" s="54" t="s">
        <v>611</v>
      </c>
      <c r="Q524" s="54"/>
      <c r="R524" s="112"/>
    </row>
    <row r="525" spans="1:18">
      <c r="A525" s="20">
        <v>192659</v>
      </c>
      <c r="B525" s="61" t="s">
        <v>20</v>
      </c>
      <c r="C525" s="10">
        <v>10</v>
      </c>
      <c r="D525" s="69">
        <f>VLOOKUP(A525,ПрайсЛист!$A:$G,7,0)</f>
        <v>92.46</v>
      </c>
      <c r="E525" s="24"/>
      <c r="F525" s="12">
        <f t="shared" si="31"/>
        <v>0</v>
      </c>
      <c r="G525" s="12" t="str">
        <f t="shared" si="30"/>
        <v/>
      </c>
      <c r="H525" s="123" t="s">
        <v>649</v>
      </c>
      <c r="I525" s="12"/>
      <c r="J525" s="51"/>
      <c r="K525" s="51"/>
      <c r="L525" s="105">
        <v>45237</v>
      </c>
      <c r="M525" s="105">
        <v>192659</v>
      </c>
      <c r="N525" s="76" t="s">
        <v>615</v>
      </c>
      <c r="O525" s="47"/>
      <c r="P525" s="54" t="s">
        <v>611</v>
      </c>
      <c r="Q525" s="54"/>
      <c r="R525" s="112"/>
    </row>
    <row r="526" spans="1:18">
      <c r="A526" s="20">
        <v>192675</v>
      </c>
      <c r="B526" s="61" t="s">
        <v>226</v>
      </c>
      <c r="C526" s="10">
        <v>10</v>
      </c>
      <c r="D526" s="69">
        <f>VLOOKUP(A526,ПрайсЛист!$A:$G,7,0)</f>
        <v>92.46</v>
      </c>
      <c r="E526" s="24"/>
      <c r="F526" s="12">
        <f t="shared" si="31"/>
        <v>0</v>
      </c>
      <c r="G526" s="12" t="str">
        <f t="shared" si="30"/>
        <v/>
      </c>
      <c r="H526" s="123" t="s">
        <v>649</v>
      </c>
      <c r="I526" s="12"/>
      <c r="J526" s="51"/>
      <c r="K526" s="51"/>
      <c r="L526" s="105">
        <v>45234</v>
      </c>
      <c r="M526" s="105">
        <v>192675</v>
      </c>
      <c r="N526" s="76" t="s">
        <v>615</v>
      </c>
      <c r="O526" s="47"/>
      <c r="P526" s="54" t="s">
        <v>611</v>
      </c>
      <c r="Q526" s="54"/>
      <c r="R526" s="112"/>
    </row>
    <row r="527" spans="1:18">
      <c r="A527" s="20">
        <v>192676</v>
      </c>
      <c r="B527" s="61" t="s">
        <v>731</v>
      </c>
      <c r="C527" s="10">
        <v>10</v>
      </c>
      <c r="D527" s="69">
        <f>VLOOKUP(A527,ПрайсЛист!$A:$G,7,0)</f>
        <v>177.26399999999998</v>
      </c>
      <c r="E527" s="24"/>
      <c r="F527" s="12">
        <f t="shared" si="31"/>
        <v>0</v>
      </c>
      <c r="G527" s="12" t="str">
        <f t="shared" si="30"/>
        <v/>
      </c>
      <c r="H527" s="123" t="s">
        <v>649</v>
      </c>
      <c r="I527" s="12"/>
      <c r="J527" s="51"/>
      <c r="K527" s="51"/>
      <c r="L527" s="105">
        <v>153899</v>
      </c>
      <c r="M527" s="105">
        <v>192676</v>
      </c>
      <c r="N527" s="131" t="s">
        <v>615</v>
      </c>
      <c r="O527" s="47"/>
      <c r="P527" s="54" t="s">
        <v>611</v>
      </c>
      <c r="Q527" s="54"/>
      <c r="R527" s="112"/>
    </row>
    <row r="528" spans="1:18">
      <c r="A528" s="20">
        <v>203235</v>
      </c>
      <c r="B528" s="61" t="s">
        <v>363</v>
      </c>
      <c r="C528" s="10">
        <v>10</v>
      </c>
      <c r="D528" s="69">
        <f>VLOOKUP(A528,ПрайсЛист!$A:$G,7,0)</f>
        <v>177.26399999999998</v>
      </c>
      <c r="E528" s="24"/>
      <c r="F528" s="12">
        <f t="shared" si="31"/>
        <v>0</v>
      </c>
      <c r="G528" s="12" t="str">
        <f t="shared" si="30"/>
        <v/>
      </c>
      <c r="H528" s="123" t="s">
        <v>649</v>
      </c>
      <c r="I528" s="12"/>
      <c r="J528" s="51"/>
      <c r="K528" s="51"/>
      <c r="L528" s="105">
        <v>153855</v>
      </c>
      <c r="M528" s="105">
        <v>203235</v>
      </c>
      <c r="N528" s="131" t="s">
        <v>615</v>
      </c>
      <c r="O528" s="47"/>
      <c r="P528" s="54" t="s">
        <v>611</v>
      </c>
      <c r="Q528" s="54"/>
      <c r="R528" s="112"/>
    </row>
    <row r="529" spans="1:18">
      <c r="A529" s="20">
        <v>153898</v>
      </c>
      <c r="B529" s="61" t="s">
        <v>364</v>
      </c>
      <c r="C529" s="10">
        <v>10</v>
      </c>
      <c r="D529" s="11">
        <f>VLOOKUP(A529,ПрайсЛист!$A$8:$D$680,4,0)</f>
        <v>221.58</v>
      </c>
      <c r="E529" s="24"/>
      <c r="F529" s="12">
        <f t="shared" si="31"/>
        <v>0</v>
      </c>
      <c r="G529" s="12" t="str">
        <f t="shared" si="30"/>
        <v/>
      </c>
      <c r="H529" s="12"/>
      <c r="I529" s="12"/>
      <c r="J529" s="51"/>
      <c r="K529" s="51" t="s">
        <v>530</v>
      </c>
      <c r="L529" s="105"/>
      <c r="M529" s="105" t="s">
        <v>530</v>
      </c>
      <c r="N529" s="107"/>
      <c r="O529" s="47"/>
      <c r="P529" s="54" t="s">
        <v>611</v>
      </c>
      <c r="Q529" s="54"/>
      <c r="R529" s="112"/>
    </row>
    <row r="530" spans="1:18">
      <c r="A530" s="20">
        <v>192254</v>
      </c>
      <c r="B530" s="61" t="s">
        <v>732</v>
      </c>
      <c r="C530" s="10">
        <v>10</v>
      </c>
      <c r="D530" s="69">
        <f>VLOOKUP(A530,ПрайсЛист!$A:$G,7,0)</f>
        <v>154.40399999999997</v>
      </c>
      <c r="E530" s="24"/>
      <c r="F530" s="12">
        <f t="shared" si="31"/>
        <v>0</v>
      </c>
      <c r="G530" s="12" t="str">
        <f t="shared" si="30"/>
        <v/>
      </c>
      <c r="H530" s="123" t="s">
        <v>649</v>
      </c>
      <c r="I530" s="12"/>
      <c r="J530" s="51"/>
      <c r="K530" s="51"/>
      <c r="L530" s="105">
        <v>59964</v>
      </c>
      <c r="M530" s="105">
        <v>192254</v>
      </c>
      <c r="N530" s="76" t="s">
        <v>615</v>
      </c>
      <c r="O530" s="47"/>
      <c r="P530" s="54" t="s">
        <v>611</v>
      </c>
      <c r="Q530" s="54"/>
      <c r="R530" s="112"/>
    </row>
    <row r="531" spans="1:18">
      <c r="A531" s="20">
        <v>192244</v>
      </c>
      <c r="B531" s="61" t="s">
        <v>31</v>
      </c>
      <c r="C531" s="10">
        <v>10</v>
      </c>
      <c r="D531" s="69">
        <f>VLOOKUP(A531,ПрайсЛист!$A:$G,7,0)</f>
        <v>154.40399999999997</v>
      </c>
      <c r="E531" s="24"/>
      <c r="F531" s="12">
        <f t="shared" si="31"/>
        <v>0</v>
      </c>
      <c r="G531" s="12" t="str">
        <f t="shared" si="30"/>
        <v/>
      </c>
      <c r="H531" s="123" t="s">
        <v>649</v>
      </c>
      <c r="I531" s="12"/>
      <c r="J531" s="51"/>
      <c r="K531" s="51"/>
      <c r="L531" s="105">
        <v>59966</v>
      </c>
      <c r="M531" s="105">
        <v>192244</v>
      </c>
      <c r="N531" s="76" t="s">
        <v>615</v>
      </c>
      <c r="O531" s="47"/>
      <c r="P531" s="54" t="s">
        <v>611</v>
      </c>
      <c r="Q531" s="54"/>
      <c r="R531" s="112"/>
    </row>
    <row r="532" spans="1:18">
      <c r="A532" s="20">
        <v>197708</v>
      </c>
      <c r="B532" s="61" t="s">
        <v>192</v>
      </c>
      <c r="C532" s="10">
        <v>10</v>
      </c>
      <c r="D532" s="69">
        <f>VLOOKUP(A532,ПрайсЛист!$A:$G,7,0)</f>
        <v>206.82</v>
      </c>
      <c r="E532" s="24"/>
      <c r="F532" s="12">
        <f t="shared" si="31"/>
        <v>0</v>
      </c>
      <c r="G532" s="12" t="str">
        <f t="shared" si="30"/>
        <v/>
      </c>
      <c r="H532" s="123" t="s">
        <v>649</v>
      </c>
      <c r="I532" s="12"/>
      <c r="J532" s="51"/>
      <c r="K532" s="51"/>
      <c r="L532" s="105">
        <v>62022</v>
      </c>
      <c r="M532" s="105">
        <v>197708</v>
      </c>
      <c r="N532" s="76" t="s">
        <v>615</v>
      </c>
      <c r="O532" s="47"/>
      <c r="P532" s="54" t="s">
        <v>611</v>
      </c>
      <c r="Q532" s="54"/>
      <c r="R532" s="112"/>
    </row>
    <row r="533" spans="1:18">
      <c r="A533" s="20">
        <v>203223</v>
      </c>
      <c r="B533" s="61" t="s">
        <v>182</v>
      </c>
      <c r="C533" s="10">
        <v>10</v>
      </c>
      <c r="D533" s="69">
        <f>VLOOKUP(A533,ПрайсЛист!$A:$G,7,0)</f>
        <v>182.04</v>
      </c>
      <c r="E533" s="24"/>
      <c r="F533" s="12">
        <f t="shared" si="31"/>
        <v>0</v>
      </c>
      <c r="G533" s="12" t="str">
        <f t="shared" si="30"/>
        <v/>
      </c>
      <c r="H533" s="123" t="s">
        <v>649</v>
      </c>
      <c r="I533" s="12"/>
      <c r="J533" s="51"/>
      <c r="K533" s="51" t="s">
        <v>559</v>
      </c>
      <c r="L533" s="105">
        <v>80370</v>
      </c>
      <c r="M533" s="105">
        <v>203223</v>
      </c>
      <c r="N533" s="107" t="s">
        <v>616</v>
      </c>
      <c r="O533" s="47"/>
      <c r="P533" s="54" t="s">
        <v>611</v>
      </c>
      <c r="Q533" s="54"/>
      <c r="R533" s="112"/>
    </row>
    <row r="534" spans="1:18">
      <c r="A534" s="20">
        <v>80373</v>
      </c>
      <c r="B534" s="61" t="s">
        <v>183</v>
      </c>
      <c r="C534" s="10">
        <v>10</v>
      </c>
      <c r="D534" s="11">
        <f>VLOOKUP(A534,ПрайсЛист!$A$8:$D$680,4,0)</f>
        <v>134.11199999999999</v>
      </c>
      <c r="E534" s="24"/>
      <c r="F534" s="12">
        <f t="shared" si="31"/>
        <v>0</v>
      </c>
      <c r="G534" s="12" t="str">
        <f t="shared" si="30"/>
        <v/>
      </c>
      <c r="H534" s="12"/>
      <c r="I534" s="12"/>
      <c r="J534" s="51"/>
      <c r="K534" s="51" t="s">
        <v>530</v>
      </c>
      <c r="L534" s="105" t="s">
        <v>611</v>
      </c>
      <c r="M534" s="105" t="s">
        <v>530</v>
      </c>
      <c r="N534" s="51"/>
      <c r="O534" s="47"/>
      <c r="P534" s="54" t="s">
        <v>611</v>
      </c>
      <c r="Q534" s="54"/>
      <c r="R534" s="112"/>
    </row>
    <row r="535" spans="1:18">
      <c r="A535" s="20">
        <v>200444</v>
      </c>
      <c r="B535" s="61" t="s">
        <v>245</v>
      </c>
      <c r="C535" s="10">
        <v>10</v>
      </c>
      <c r="D535" s="69">
        <f>VLOOKUP(A535,ПрайсЛист!$A:$G,7,0)</f>
        <v>182.04</v>
      </c>
      <c r="E535" s="24"/>
      <c r="F535" s="12">
        <f t="shared" si="31"/>
        <v>0</v>
      </c>
      <c r="G535" s="12" t="str">
        <f t="shared" si="30"/>
        <v/>
      </c>
      <c r="H535" s="123" t="s">
        <v>649</v>
      </c>
      <c r="I535" s="12"/>
      <c r="J535" s="51"/>
      <c r="K535" s="51"/>
      <c r="L535" s="105">
        <v>80374</v>
      </c>
      <c r="M535" s="20">
        <v>200444</v>
      </c>
      <c r="N535" s="76" t="s">
        <v>615</v>
      </c>
      <c r="O535" s="47"/>
      <c r="P535" s="54" t="s">
        <v>611</v>
      </c>
      <c r="Q535" s="54"/>
      <c r="R535" s="112"/>
    </row>
    <row r="536" spans="1:18">
      <c r="A536" s="20">
        <v>192252</v>
      </c>
      <c r="B536" s="61" t="s">
        <v>184</v>
      </c>
      <c r="C536" s="10">
        <v>10</v>
      </c>
      <c r="D536" s="69">
        <f>VLOOKUP(A536,ПрайсЛист!$A:$G,7,0)</f>
        <v>182.04</v>
      </c>
      <c r="E536" s="24"/>
      <c r="F536" s="12">
        <f t="shared" si="31"/>
        <v>0</v>
      </c>
      <c r="G536" s="12" t="str">
        <f t="shared" si="30"/>
        <v/>
      </c>
      <c r="H536" s="123" t="s">
        <v>649</v>
      </c>
      <c r="I536" s="12"/>
      <c r="J536" s="51"/>
      <c r="K536" s="51"/>
      <c r="L536" s="105">
        <v>80687</v>
      </c>
      <c r="M536" s="105">
        <v>192252</v>
      </c>
      <c r="N536" s="76" t="s">
        <v>615</v>
      </c>
      <c r="O536" s="47"/>
      <c r="P536" s="54" t="s">
        <v>611</v>
      </c>
      <c r="Q536" s="54"/>
      <c r="R536" s="112"/>
    </row>
    <row r="537" spans="1:18">
      <c r="A537" s="20">
        <v>192255</v>
      </c>
      <c r="B537" s="61" t="s">
        <v>266</v>
      </c>
      <c r="C537" s="10">
        <v>10</v>
      </c>
      <c r="D537" s="69">
        <f>VLOOKUP(A537,ПрайсЛист!$A:$G,7,0)</f>
        <v>109.58399999999999</v>
      </c>
      <c r="E537" s="24"/>
      <c r="F537" s="12">
        <f t="shared" si="31"/>
        <v>0</v>
      </c>
      <c r="G537" s="12" t="str">
        <f>IFERROR(F537/E537,"")</f>
        <v/>
      </c>
      <c r="H537" s="123" t="s">
        <v>649</v>
      </c>
      <c r="I537" s="12"/>
      <c r="J537" s="51"/>
      <c r="K537" s="51"/>
      <c r="L537" s="105">
        <v>76548</v>
      </c>
      <c r="M537" s="105">
        <v>192255</v>
      </c>
      <c r="N537" s="76" t="s">
        <v>615</v>
      </c>
      <c r="O537" s="47"/>
      <c r="P537" s="54" t="s">
        <v>611</v>
      </c>
      <c r="Q537" s="54"/>
      <c r="R537" s="112"/>
    </row>
    <row r="538" spans="1:18">
      <c r="A538" s="20">
        <v>192273</v>
      </c>
      <c r="B538" s="61" t="s">
        <v>267</v>
      </c>
      <c r="C538" s="10">
        <v>10</v>
      </c>
      <c r="D538" s="69">
        <f>VLOOKUP(A538,ПрайсЛист!$A:$G,7,0)</f>
        <v>109.58399999999999</v>
      </c>
      <c r="E538" s="24"/>
      <c r="F538" s="12">
        <f t="shared" si="31"/>
        <v>0</v>
      </c>
      <c r="G538" s="12" t="str">
        <f t="shared" si="30"/>
        <v/>
      </c>
      <c r="H538" s="123" t="s">
        <v>649</v>
      </c>
      <c r="I538" s="12"/>
      <c r="J538" s="51"/>
      <c r="K538" s="51"/>
      <c r="L538" s="105">
        <v>77420</v>
      </c>
      <c r="M538" s="105">
        <v>192273</v>
      </c>
      <c r="N538" s="76" t="s">
        <v>615</v>
      </c>
      <c r="O538" s="47"/>
      <c r="P538" s="54" t="s">
        <v>611</v>
      </c>
      <c r="Q538" s="54"/>
      <c r="R538" s="112"/>
    </row>
    <row r="539" spans="1:18">
      <c r="A539" s="20">
        <v>191075</v>
      </c>
      <c r="B539" s="61" t="s">
        <v>58</v>
      </c>
      <c r="C539" s="10">
        <v>10</v>
      </c>
      <c r="D539" s="69">
        <f>VLOOKUP(A539,ПрайсЛист!$A:$G,7,0)</f>
        <v>101.05199999999999</v>
      </c>
      <c r="E539" s="24"/>
      <c r="F539" s="12">
        <f t="shared" si="31"/>
        <v>0</v>
      </c>
      <c r="G539" s="12" t="str">
        <f t="shared" si="30"/>
        <v/>
      </c>
      <c r="H539" s="123" t="s">
        <v>649</v>
      </c>
      <c r="I539" s="12"/>
      <c r="J539" s="51"/>
      <c r="K539" s="51"/>
      <c r="L539" s="105">
        <v>95127</v>
      </c>
      <c r="M539" s="105">
        <v>191075</v>
      </c>
      <c r="N539" s="76" t="s">
        <v>615</v>
      </c>
      <c r="O539" s="47"/>
      <c r="P539" s="54" t="s">
        <v>611</v>
      </c>
      <c r="Q539" s="54"/>
      <c r="R539" s="112"/>
    </row>
    <row r="540" spans="1:18">
      <c r="A540" s="20">
        <v>99526</v>
      </c>
      <c r="B540" s="61" t="s">
        <v>59</v>
      </c>
      <c r="C540" s="10">
        <v>10</v>
      </c>
      <c r="D540" s="11">
        <f>VLOOKUP(A540,ПрайсЛист!$A$8:$D$680,4,0)</f>
        <v>126.312</v>
      </c>
      <c r="E540" s="24"/>
      <c r="F540" s="12">
        <f t="shared" si="31"/>
        <v>0</v>
      </c>
      <c r="G540" s="12" t="str">
        <f t="shared" si="30"/>
        <v/>
      </c>
      <c r="H540" s="12"/>
      <c r="I540" s="12"/>
      <c r="J540" s="51"/>
      <c r="K540" s="51" t="s">
        <v>530</v>
      </c>
      <c r="L540" s="105"/>
      <c r="M540" s="105" t="s">
        <v>530</v>
      </c>
      <c r="N540" s="107"/>
      <c r="O540" s="47"/>
      <c r="P540" s="54" t="s">
        <v>611</v>
      </c>
      <c r="Q540" s="54"/>
      <c r="R540" s="112"/>
    </row>
    <row r="541" spans="1:18">
      <c r="A541" s="20">
        <v>192217</v>
      </c>
      <c r="B541" s="61" t="s">
        <v>95</v>
      </c>
      <c r="C541" s="10">
        <v>10</v>
      </c>
      <c r="D541" s="69">
        <f>VLOOKUP(A541,ПрайсЛист!$A:$G,7,0)</f>
        <v>101.05199999999999</v>
      </c>
      <c r="E541" s="24"/>
      <c r="F541" s="12">
        <f t="shared" si="31"/>
        <v>0</v>
      </c>
      <c r="G541" s="12" t="str">
        <f t="shared" ref="G541:G588" si="32">IFERROR(F541/E541,"")</f>
        <v/>
      </c>
      <c r="H541" s="123" t="s">
        <v>649</v>
      </c>
      <c r="I541" s="12"/>
      <c r="J541" s="51"/>
      <c r="K541" s="51"/>
      <c r="L541" s="105">
        <v>69322</v>
      </c>
      <c r="M541" s="105">
        <v>192217</v>
      </c>
      <c r="N541" s="76" t="s">
        <v>615</v>
      </c>
      <c r="O541" s="49" t="str">
        <f>IF((E541/10)=ROUND(E541/10,0),"","ВВЕДИТЕ ЗНАЧЕН. КРАТНОЕ 10")</f>
        <v/>
      </c>
      <c r="P541" s="54" t="s">
        <v>611</v>
      </c>
      <c r="Q541" s="54"/>
      <c r="R541" s="112"/>
    </row>
    <row r="542" spans="1:18">
      <c r="A542" s="20">
        <v>192215</v>
      </c>
      <c r="B542" s="34" t="s">
        <v>620</v>
      </c>
      <c r="C542" s="10">
        <v>10</v>
      </c>
      <c r="D542" s="69">
        <f>VLOOKUP(A542,ПрайсЛист!$A:$G,7,0)</f>
        <v>101.05199999999999</v>
      </c>
      <c r="E542" s="24"/>
      <c r="F542" s="12">
        <f t="shared" si="31"/>
        <v>0</v>
      </c>
      <c r="G542" s="12" t="str">
        <f t="shared" si="32"/>
        <v/>
      </c>
      <c r="H542" s="123" t="s">
        <v>649</v>
      </c>
      <c r="I542" s="12"/>
      <c r="J542" s="51"/>
      <c r="K542" s="51"/>
      <c r="L542" s="105">
        <v>35445</v>
      </c>
      <c r="M542" s="105">
        <v>192215</v>
      </c>
      <c r="N542" s="76" t="s">
        <v>615</v>
      </c>
      <c r="O542" s="49" t="str">
        <f>IF((E542/10)=ROUND(E542/10,0),"","ВВЕДИТЕ ЗНАЧЕН. КРАТНОЕ 10")</f>
        <v/>
      </c>
      <c r="P542" s="54" t="s">
        <v>611</v>
      </c>
      <c r="Q542" s="54"/>
      <c r="R542" s="112"/>
    </row>
    <row r="543" spans="1:18">
      <c r="A543" s="20">
        <v>192216</v>
      </c>
      <c r="B543" s="61" t="s">
        <v>248</v>
      </c>
      <c r="C543" s="10">
        <v>10</v>
      </c>
      <c r="D543" s="69">
        <f>VLOOKUP(A543,ПрайсЛист!$A:$G,7,0)</f>
        <v>101.05199999999999</v>
      </c>
      <c r="E543" s="24"/>
      <c r="F543" s="12">
        <f t="shared" si="31"/>
        <v>0</v>
      </c>
      <c r="G543" s="12" t="str">
        <f t="shared" si="32"/>
        <v/>
      </c>
      <c r="H543" s="123" t="s">
        <v>649</v>
      </c>
      <c r="I543" s="12"/>
      <c r="J543" s="51"/>
      <c r="K543" s="51"/>
      <c r="L543" s="105">
        <v>70048</v>
      </c>
      <c r="M543" s="105">
        <v>192216</v>
      </c>
      <c r="N543" s="76" t="s">
        <v>615</v>
      </c>
      <c r="O543" s="49" t="str">
        <f>IF((E543/10)=ROUND(E543/10,0),"","ВВЕДИТЕ ЗНАЧЕН. КРАТНОЕ 10")</f>
        <v/>
      </c>
      <c r="P543" s="54" t="s">
        <v>611</v>
      </c>
      <c r="Q543" s="54"/>
      <c r="R543" s="112"/>
    </row>
    <row r="544" spans="1:18">
      <c r="A544" s="20">
        <v>192213</v>
      </c>
      <c r="B544" s="61" t="s">
        <v>204</v>
      </c>
      <c r="C544" s="10">
        <v>10</v>
      </c>
      <c r="D544" s="69">
        <f>VLOOKUP(A544,ПрайсЛист!$A:$G,7,0)</f>
        <v>109.58399999999999</v>
      </c>
      <c r="E544" s="24"/>
      <c r="F544" s="12">
        <f t="shared" si="31"/>
        <v>0</v>
      </c>
      <c r="G544" s="12" t="str">
        <f t="shared" si="32"/>
        <v/>
      </c>
      <c r="H544" s="123" t="s">
        <v>649</v>
      </c>
      <c r="I544" s="12"/>
      <c r="J544" s="51"/>
      <c r="K544" s="51"/>
      <c r="L544" s="105">
        <v>55815</v>
      </c>
      <c r="M544" s="105">
        <v>192213</v>
      </c>
      <c r="N544" s="76" t="s">
        <v>615</v>
      </c>
      <c r="O544" s="49" t="str">
        <f>IF((E544/10)=ROUND(E544/10,0),"","ВВЕДИТЕ ЗНАЧЕН. КРАТНОЕ 10")</f>
        <v/>
      </c>
      <c r="P544" s="54" t="s">
        <v>611</v>
      </c>
      <c r="Q544" s="54"/>
      <c r="R544" s="112"/>
    </row>
    <row r="545" spans="1:18">
      <c r="A545" s="20">
        <v>192230</v>
      </c>
      <c r="B545" s="61" t="s">
        <v>205</v>
      </c>
      <c r="C545" s="10">
        <v>10</v>
      </c>
      <c r="D545" s="69">
        <f>VLOOKUP(A545,ПрайсЛист!$A:$G,7,0)</f>
        <v>109.58399999999999</v>
      </c>
      <c r="E545" s="24"/>
      <c r="F545" s="12">
        <f t="shared" ref="F545:F574" si="33">E545*D545-(D545*E545*$J$3)</f>
        <v>0</v>
      </c>
      <c r="G545" s="12" t="str">
        <f t="shared" si="32"/>
        <v/>
      </c>
      <c r="H545" s="123" t="s">
        <v>649</v>
      </c>
      <c r="I545" s="12"/>
      <c r="J545" s="51"/>
      <c r="K545" s="51"/>
      <c r="L545" s="105">
        <v>55817</v>
      </c>
      <c r="M545" s="105">
        <v>192230</v>
      </c>
      <c r="N545" s="76" t="s">
        <v>615</v>
      </c>
      <c r="O545" s="47"/>
      <c r="P545" s="54" t="s">
        <v>611</v>
      </c>
      <c r="Q545" s="54"/>
      <c r="R545" s="112"/>
    </row>
    <row r="546" spans="1:18">
      <c r="A546" s="20">
        <v>192681</v>
      </c>
      <c r="B546" s="61" t="s">
        <v>206</v>
      </c>
      <c r="C546" s="10">
        <v>10</v>
      </c>
      <c r="D546" s="69">
        <f>VLOOKUP(A546,ПрайсЛист!$A:$G,7,0)</f>
        <v>109.58399999999999</v>
      </c>
      <c r="E546" s="24"/>
      <c r="F546" s="12">
        <f t="shared" si="33"/>
        <v>0</v>
      </c>
      <c r="G546" s="12" t="str">
        <f t="shared" si="32"/>
        <v/>
      </c>
      <c r="H546" s="123" t="s">
        <v>649</v>
      </c>
      <c r="I546" s="12"/>
      <c r="J546" s="51"/>
      <c r="K546" s="51"/>
      <c r="L546" s="105">
        <v>55819</v>
      </c>
      <c r="M546" s="105">
        <v>192681</v>
      </c>
      <c r="N546" s="131" t="s">
        <v>615</v>
      </c>
      <c r="O546" s="47"/>
      <c r="P546" s="54" t="s">
        <v>611</v>
      </c>
      <c r="Q546" s="54"/>
      <c r="R546" s="112"/>
    </row>
    <row r="547" spans="1:18">
      <c r="A547" s="20">
        <v>192310</v>
      </c>
      <c r="B547" s="34" t="s">
        <v>621</v>
      </c>
      <c r="C547" s="10">
        <v>10</v>
      </c>
      <c r="D547" s="69">
        <f>VLOOKUP(A547,ПрайсЛист!$A:$G,7,0)</f>
        <v>109.58399999999999</v>
      </c>
      <c r="E547" s="24"/>
      <c r="F547" s="12">
        <f t="shared" si="33"/>
        <v>0</v>
      </c>
      <c r="G547" s="12" t="str">
        <f t="shared" si="32"/>
        <v/>
      </c>
      <c r="H547" s="123" t="s">
        <v>649</v>
      </c>
      <c r="I547" s="12"/>
      <c r="J547" s="51"/>
      <c r="K547" s="51"/>
      <c r="L547" s="105">
        <v>64022</v>
      </c>
      <c r="M547" s="105">
        <v>192310</v>
      </c>
      <c r="N547" s="76" t="s">
        <v>615</v>
      </c>
      <c r="O547" s="49" t="str">
        <f>IF((E547/10)=ROUND(E547/10,0),"","ВВЕДИТЕ ЗНАЧЕН. КРАТНОЕ 10")</f>
        <v/>
      </c>
      <c r="P547" s="54" t="s">
        <v>611</v>
      </c>
      <c r="Q547" s="54"/>
      <c r="R547" s="112"/>
    </row>
    <row r="548" spans="1:18">
      <c r="A548" s="20">
        <v>191065</v>
      </c>
      <c r="B548" s="34" t="s">
        <v>622</v>
      </c>
      <c r="C548" s="10">
        <v>10</v>
      </c>
      <c r="D548" s="69">
        <f>VLOOKUP(A548,ПрайсЛист!$A:$G,7,0)</f>
        <v>109.58399999999999</v>
      </c>
      <c r="E548" s="24"/>
      <c r="F548" s="12">
        <f t="shared" si="33"/>
        <v>0</v>
      </c>
      <c r="G548" s="12" t="str">
        <f t="shared" si="32"/>
        <v/>
      </c>
      <c r="H548" s="123" t="s">
        <v>649</v>
      </c>
      <c r="I548" s="12"/>
      <c r="J548" s="51"/>
      <c r="K548" s="51"/>
      <c r="L548" s="105">
        <v>4275</v>
      </c>
      <c r="M548" s="105">
        <v>191065</v>
      </c>
      <c r="N548" s="76" t="s">
        <v>615</v>
      </c>
      <c r="O548" s="49"/>
      <c r="P548" s="54" t="s">
        <v>611</v>
      </c>
      <c r="Q548" s="54"/>
      <c r="R548" s="112"/>
    </row>
    <row r="549" spans="1:18">
      <c r="A549" s="20">
        <v>192657</v>
      </c>
      <c r="B549" s="61" t="s">
        <v>207</v>
      </c>
      <c r="C549" s="10">
        <v>10</v>
      </c>
      <c r="D549" s="69">
        <f>VLOOKUP(A549,ПрайсЛист!$A:$G,7,0)</f>
        <v>142.96799999999999</v>
      </c>
      <c r="E549" s="24"/>
      <c r="F549" s="12">
        <f t="shared" si="33"/>
        <v>0</v>
      </c>
      <c r="G549" s="12" t="str">
        <f t="shared" si="32"/>
        <v/>
      </c>
      <c r="H549" s="123" t="s">
        <v>649</v>
      </c>
      <c r="I549" s="12"/>
      <c r="J549" s="51"/>
      <c r="K549" s="51"/>
      <c r="L549" s="105">
        <v>55842</v>
      </c>
      <c r="M549" s="105">
        <v>192657</v>
      </c>
      <c r="N549" s="76" t="s">
        <v>615</v>
      </c>
      <c r="O549" s="49" t="str">
        <f>IF((E549/10)=ROUND(E549/10,0),"","ВВЕДИТЕ ЗНАЧЕН. КРАТНОЕ 10")</f>
        <v/>
      </c>
      <c r="P549" s="54" t="s">
        <v>611</v>
      </c>
      <c r="Q549" s="54"/>
      <c r="R549" s="112"/>
    </row>
    <row r="550" spans="1:18">
      <c r="A550" s="20">
        <v>192229</v>
      </c>
      <c r="B550" s="61" t="s">
        <v>208</v>
      </c>
      <c r="C550" s="10">
        <v>10</v>
      </c>
      <c r="D550" s="69">
        <f>VLOOKUP(A550,ПрайсЛист!$A:$G,7,0)</f>
        <v>142.96799999999999</v>
      </c>
      <c r="E550" s="24"/>
      <c r="F550" s="12">
        <f t="shared" si="33"/>
        <v>0</v>
      </c>
      <c r="G550" s="12" t="str">
        <f t="shared" si="32"/>
        <v/>
      </c>
      <c r="H550" s="123" t="s">
        <v>649</v>
      </c>
      <c r="I550" s="12"/>
      <c r="J550" s="51"/>
      <c r="K550" s="51"/>
      <c r="L550" s="105">
        <v>55844</v>
      </c>
      <c r="M550" s="105">
        <v>192229</v>
      </c>
      <c r="N550" s="76" t="s">
        <v>615</v>
      </c>
      <c r="O550" s="47"/>
      <c r="P550" s="54" t="s">
        <v>611</v>
      </c>
      <c r="Q550" s="54"/>
      <c r="R550" s="112"/>
    </row>
    <row r="551" spans="1:18">
      <c r="A551" s="20">
        <v>191068</v>
      </c>
      <c r="B551" s="34" t="s">
        <v>623</v>
      </c>
      <c r="C551" s="10">
        <v>10</v>
      </c>
      <c r="D551" s="69">
        <f>VLOOKUP(A551,ПрайсЛист!$A:$G,7,0)</f>
        <v>142.96799999999999</v>
      </c>
      <c r="E551" s="24"/>
      <c r="F551" s="12">
        <f t="shared" si="33"/>
        <v>0</v>
      </c>
      <c r="G551" s="12" t="str">
        <f t="shared" si="32"/>
        <v/>
      </c>
      <c r="H551" s="123" t="s">
        <v>649</v>
      </c>
      <c r="I551" s="12"/>
      <c r="J551" s="51"/>
      <c r="K551" s="51"/>
      <c r="L551" s="105">
        <v>35095</v>
      </c>
      <c r="M551" s="105">
        <v>191068</v>
      </c>
      <c r="N551" s="76" t="s">
        <v>615</v>
      </c>
      <c r="O551" s="49" t="str">
        <f>IF((E551/10)=ROUND(E551/10,0),"","ВВЕДИТЕ ЗНАЧЕН. КРАТНОЕ 10")</f>
        <v/>
      </c>
      <c r="P551" s="54" t="s">
        <v>611</v>
      </c>
      <c r="Q551" s="54"/>
      <c r="R551" s="112"/>
    </row>
    <row r="552" spans="1:18">
      <c r="A552" s="20">
        <v>192249</v>
      </c>
      <c r="B552" s="61" t="s">
        <v>45</v>
      </c>
      <c r="C552" s="10">
        <v>10</v>
      </c>
      <c r="D552" s="69">
        <f>VLOOKUP(A552,ПрайсЛист!$A:$G,7,0)</f>
        <v>142.96799999999999</v>
      </c>
      <c r="E552" s="24"/>
      <c r="F552" s="12">
        <f t="shared" si="33"/>
        <v>0</v>
      </c>
      <c r="G552" s="12" t="str">
        <f t="shared" si="32"/>
        <v/>
      </c>
      <c r="H552" s="123" t="s">
        <v>649</v>
      </c>
      <c r="I552" s="12"/>
      <c r="J552" s="51"/>
      <c r="K552" s="51"/>
      <c r="L552" s="105">
        <v>65759</v>
      </c>
      <c r="M552" s="105">
        <v>192249</v>
      </c>
      <c r="N552" s="76" t="s">
        <v>615</v>
      </c>
      <c r="O552" s="47"/>
      <c r="P552" s="54" t="s">
        <v>611</v>
      </c>
      <c r="Q552" s="54"/>
      <c r="R552" s="112"/>
    </row>
    <row r="553" spans="1:18">
      <c r="A553" s="20">
        <v>86240</v>
      </c>
      <c r="B553" s="61" t="s">
        <v>297</v>
      </c>
      <c r="C553" s="10">
        <v>10</v>
      </c>
      <c r="D553" s="11">
        <f>VLOOKUP(A553,ПрайсЛист!$A$8:$D$680,4,0)</f>
        <v>178.71600000000001</v>
      </c>
      <c r="E553" s="24"/>
      <c r="F553" s="12">
        <f t="shared" si="33"/>
        <v>0</v>
      </c>
      <c r="G553" s="12" t="str">
        <f t="shared" si="32"/>
        <v/>
      </c>
      <c r="H553" s="12"/>
      <c r="I553" s="12"/>
      <c r="J553" s="51"/>
      <c r="K553" s="51" t="s">
        <v>530</v>
      </c>
      <c r="L553" s="105"/>
      <c r="M553" s="105" t="s">
        <v>530</v>
      </c>
      <c r="N553" s="107"/>
      <c r="O553" s="47"/>
      <c r="P553" s="54" t="s">
        <v>611</v>
      </c>
      <c r="Q553" s="54"/>
      <c r="R553" s="112"/>
    </row>
    <row r="554" spans="1:18">
      <c r="A554" s="20">
        <v>192218</v>
      </c>
      <c r="B554" s="61" t="s">
        <v>77</v>
      </c>
      <c r="C554" s="10">
        <v>10</v>
      </c>
      <c r="D554" s="69">
        <f>VLOOKUP(A554,ПрайсЛист!$A:$G,7,0)</f>
        <v>157.27199999999999</v>
      </c>
      <c r="E554" s="24"/>
      <c r="F554" s="12">
        <f t="shared" si="33"/>
        <v>0</v>
      </c>
      <c r="G554" s="12" t="str">
        <f t="shared" si="32"/>
        <v/>
      </c>
      <c r="H554" s="123" t="s">
        <v>649</v>
      </c>
      <c r="I554" s="12"/>
      <c r="J554" s="51"/>
      <c r="K554" s="51"/>
      <c r="L554" s="105">
        <v>58396</v>
      </c>
      <c r="M554" s="105">
        <v>192218</v>
      </c>
      <c r="N554" s="76" t="s">
        <v>642</v>
      </c>
      <c r="O554" s="49" t="str">
        <f>IF((E554/10)=ROUND(E554/10,0),"","ВВЕДИТЕ ЗНАЧЕН. КРАТНОЕ 10")</f>
        <v/>
      </c>
      <c r="P554" s="54" t="s">
        <v>611</v>
      </c>
      <c r="Q554" s="54"/>
      <c r="R554" s="112"/>
    </row>
    <row r="555" spans="1:18">
      <c r="A555" s="33">
        <v>58396</v>
      </c>
      <c r="B555" s="61" t="s">
        <v>643</v>
      </c>
      <c r="C555" s="10">
        <v>10</v>
      </c>
      <c r="D555" s="69">
        <f>VLOOKUP(A555,ПрайсЛист!$A:$G,7,0)</f>
        <v>125.82</v>
      </c>
      <c r="E555" s="24"/>
      <c r="F555" s="12">
        <f t="shared" si="33"/>
        <v>0</v>
      </c>
      <c r="G555" s="12" t="str">
        <f t="shared" si="32"/>
        <v/>
      </c>
      <c r="H555" s="123" t="s">
        <v>649</v>
      </c>
      <c r="I555" s="12"/>
      <c r="J555" s="51" t="s">
        <v>529</v>
      </c>
      <c r="K555" s="51" t="s">
        <v>530</v>
      </c>
      <c r="L555" s="105"/>
      <c r="M555" s="105">
        <v>192218</v>
      </c>
      <c r="N555" s="76" t="s">
        <v>642</v>
      </c>
      <c r="O555" s="49" t="str">
        <f>IF((E555/10)=ROUND(E555/10,0),"","ВВЕДИТЕ ЗНАЧЕН. КРАТНОЕ 10")</f>
        <v/>
      </c>
      <c r="P555" s="54" t="s">
        <v>611</v>
      </c>
      <c r="Q555" s="54"/>
      <c r="R555" s="112"/>
    </row>
    <row r="556" spans="1:18">
      <c r="A556" s="20">
        <v>192245</v>
      </c>
      <c r="B556" s="61" t="s">
        <v>78</v>
      </c>
      <c r="C556" s="10">
        <v>10</v>
      </c>
      <c r="D556" s="69">
        <f>VLOOKUP(A556,ПрайсЛист!$A:$G,7,0)</f>
        <v>157.27199999999999</v>
      </c>
      <c r="E556" s="24"/>
      <c r="F556" s="12">
        <f t="shared" si="33"/>
        <v>0</v>
      </c>
      <c r="G556" s="12" t="str">
        <f t="shared" si="32"/>
        <v/>
      </c>
      <c r="H556" s="123" t="s">
        <v>649</v>
      </c>
      <c r="I556" s="12"/>
      <c r="J556" s="51"/>
      <c r="K556" s="51"/>
      <c r="L556" s="105">
        <v>58397</v>
      </c>
      <c r="M556" s="105">
        <v>192245</v>
      </c>
      <c r="N556" s="76" t="s">
        <v>615</v>
      </c>
      <c r="O556" s="47"/>
      <c r="P556" s="54" t="s">
        <v>611</v>
      </c>
      <c r="Q556" s="54"/>
      <c r="R556" s="112"/>
    </row>
    <row r="557" spans="1:18">
      <c r="A557" s="20">
        <v>192226</v>
      </c>
      <c r="B557" s="34" t="s">
        <v>624</v>
      </c>
      <c r="C557" s="10">
        <v>10</v>
      </c>
      <c r="D557" s="69">
        <f>VLOOKUP(A557,ПрайсЛист!$A:$G,7,0)</f>
        <v>157.27199999999999</v>
      </c>
      <c r="E557" s="24"/>
      <c r="F557" s="12">
        <f t="shared" si="33"/>
        <v>0</v>
      </c>
      <c r="G557" s="12" t="str">
        <f t="shared" si="32"/>
        <v/>
      </c>
      <c r="H557" s="123" t="s">
        <v>649</v>
      </c>
      <c r="I557" s="12"/>
      <c r="J557" s="51"/>
      <c r="K557" s="51"/>
      <c r="L557" s="105">
        <v>35096</v>
      </c>
      <c r="M557" s="105">
        <v>192226</v>
      </c>
      <c r="N557" s="76" t="s">
        <v>615</v>
      </c>
      <c r="O557" s="47"/>
      <c r="P557" s="54" t="s">
        <v>611</v>
      </c>
      <c r="Q557" s="54"/>
      <c r="R557" s="112"/>
    </row>
    <row r="558" spans="1:18">
      <c r="A558" s="20">
        <v>192246</v>
      </c>
      <c r="B558" s="61" t="s">
        <v>247</v>
      </c>
      <c r="C558" s="10">
        <v>10</v>
      </c>
      <c r="D558" s="69">
        <f>VLOOKUP(A558,ПрайсЛист!$A:$G,7,0)</f>
        <v>157.27199999999999</v>
      </c>
      <c r="E558" s="24"/>
      <c r="F558" s="12">
        <f t="shared" si="33"/>
        <v>0</v>
      </c>
      <c r="G558" s="12" t="str">
        <f t="shared" si="32"/>
        <v/>
      </c>
      <c r="H558" s="123" t="s">
        <v>649</v>
      </c>
      <c r="I558" s="12"/>
      <c r="J558" s="51"/>
      <c r="K558" s="51"/>
      <c r="L558" s="105">
        <v>65760</v>
      </c>
      <c r="M558" s="105">
        <v>192246</v>
      </c>
      <c r="N558" s="76" t="s">
        <v>615</v>
      </c>
      <c r="O558" s="49" t="str">
        <f>IF((E558/10)=ROUND(E558/10,0),"","ВВЕДИТЕ ЗНАЧЕН. КРАТНОЕ 10")</f>
        <v/>
      </c>
      <c r="P558" s="54" t="s">
        <v>611</v>
      </c>
      <c r="Q558" s="54"/>
      <c r="R558" s="112"/>
    </row>
    <row r="559" spans="1:18">
      <c r="A559" s="20">
        <v>192263</v>
      </c>
      <c r="B559" s="61" t="s">
        <v>21</v>
      </c>
      <c r="C559" s="10">
        <v>10</v>
      </c>
      <c r="D559" s="69">
        <f>VLOOKUP(A559,ПрайсЛист!$A:$G,7,0)</f>
        <v>182.04</v>
      </c>
      <c r="E559" s="24"/>
      <c r="F559" s="12">
        <f t="shared" si="33"/>
        <v>0</v>
      </c>
      <c r="G559" s="12" t="str">
        <f t="shared" si="32"/>
        <v/>
      </c>
      <c r="H559" s="123" t="s">
        <v>649</v>
      </c>
      <c r="I559" s="12"/>
      <c r="J559" s="51"/>
      <c r="K559" s="51"/>
      <c r="L559" s="105">
        <v>47260</v>
      </c>
      <c r="M559" s="105">
        <v>192263</v>
      </c>
      <c r="N559" s="76" t="s">
        <v>615</v>
      </c>
      <c r="O559" s="47"/>
      <c r="P559" s="54" t="s">
        <v>611</v>
      </c>
      <c r="Q559" s="54"/>
      <c r="R559" s="112"/>
    </row>
    <row r="560" spans="1:18">
      <c r="A560" s="20">
        <v>47257</v>
      </c>
      <c r="B560" s="61" t="s">
        <v>412</v>
      </c>
      <c r="C560" s="10">
        <v>10</v>
      </c>
      <c r="D560" s="11">
        <f>VLOOKUP(A560,ПрайсЛист!$A$8:$D$680,4,0)</f>
        <v>146.43600000000001</v>
      </c>
      <c r="E560" s="24"/>
      <c r="F560" s="12">
        <f t="shared" si="33"/>
        <v>0</v>
      </c>
      <c r="G560" s="12" t="str">
        <f t="shared" si="32"/>
        <v/>
      </c>
      <c r="H560" s="12"/>
      <c r="I560" s="12"/>
      <c r="J560" s="51"/>
      <c r="K560" s="51" t="s">
        <v>530</v>
      </c>
      <c r="L560" s="105" t="s">
        <v>611</v>
      </c>
      <c r="M560" s="105" t="s">
        <v>530</v>
      </c>
      <c r="N560" s="51"/>
      <c r="O560" s="47"/>
      <c r="P560" s="54" t="s">
        <v>611</v>
      </c>
      <c r="Q560" s="54"/>
      <c r="R560" s="112"/>
    </row>
    <row r="561" spans="1:18">
      <c r="A561" s="20">
        <v>192259</v>
      </c>
      <c r="B561" s="61" t="s">
        <v>22</v>
      </c>
      <c r="C561" s="10">
        <v>10</v>
      </c>
      <c r="D561" s="69">
        <f>VLOOKUP(A561,ПрайсЛист!$A:$G,7,0)</f>
        <v>182.04</v>
      </c>
      <c r="E561" s="24"/>
      <c r="F561" s="12">
        <f t="shared" si="33"/>
        <v>0</v>
      </c>
      <c r="G561" s="12" t="str">
        <f t="shared" si="32"/>
        <v/>
      </c>
      <c r="H561" s="123" t="s">
        <v>649</v>
      </c>
      <c r="I561" s="12"/>
      <c r="J561" s="51"/>
      <c r="K561" s="51"/>
      <c r="L561" s="105">
        <v>47263</v>
      </c>
      <c r="M561" s="105">
        <v>192259</v>
      </c>
      <c r="N561" s="76" t="s">
        <v>615</v>
      </c>
      <c r="O561" s="47"/>
      <c r="P561" s="54" t="s">
        <v>611</v>
      </c>
      <c r="Q561" s="54"/>
      <c r="R561" s="112"/>
    </row>
    <row r="562" spans="1:18">
      <c r="A562" s="20">
        <v>192660</v>
      </c>
      <c r="B562" s="61" t="s">
        <v>96</v>
      </c>
      <c r="C562" s="10">
        <v>10</v>
      </c>
      <c r="D562" s="69">
        <f>VLOOKUP(A562,ПрайсЛист!$A:$G,7,0)</f>
        <v>189.636</v>
      </c>
      <c r="E562" s="24"/>
      <c r="F562" s="12">
        <f t="shared" si="33"/>
        <v>0</v>
      </c>
      <c r="G562" s="12" t="str">
        <f t="shared" si="32"/>
        <v/>
      </c>
      <c r="H562" s="123" t="s">
        <v>649</v>
      </c>
      <c r="I562" s="12"/>
      <c r="J562" s="51"/>
      <c r="K562" s="51"/>
      <c r="L562" s="105">
        <v>69732</v>
      </c>
      <c r="M562" s="105">
        <v>192660</v>
      </c>
      <c r="N562" s="76" t="s">
        <v>615</v>
      </c>
      <c r="O562" s="47"/>
      <c r="P562" s="54" t="s">
        <v>611</v>
      </c>
      <c r="Q562" s="54"/>
      <c r="R562" s="112"/>
    </row>
    <row r="563" spans="1:18">
      <c r="A563" s="20">
        <v>192242</v>
      </c>
      <c r="B563" s="61" t="s">
        <v>733</v>
      </c>
      <c r="C563" s="10">
        <v>10</v>
      </c>
      <c r="D563" s="69">
        <f>VLOOKUP(A563,ПрайсЛист!$A:$G,7,0)</f>
        <v>189.636</v>
      </c>
      <c r="E563" s="24"/>
      <c r="F563" s="12">
        <f t="shared" si="33"/>
        <v>0</v>
      </c>
      <c r="G563" s="12" t="str">
        <f t="shared" si="32"/>
        <v/>
      </c>
      <c r="H563" s="123" t="s">
        <v>649</v>
      </c>
      <c r="I563" s="12"/>
      <c r="J563" s="51"/>
      <c r="K563" s="51"/>
      <c r="L563" s="105">
        <v>69736</v>
      </c>
      <c r="M563" s="105">
        <v>192242</v>
      </c>
      <c r="N563" s="76" t="s">
        <v>615</v>
      </c>
      <c r="O563" s="47"/>
      <c r="P563" s="54" t="s">
        <v>611</v>
      </c>
      <c r="Q563" s="54"/>
      <c r="R563" s="112"/>
    </row>
    <row r="564" spans="1:18">
      <c r="A564" s="20">
        <v>197707</v>
      </c>
      <c r="B564" s="61" t="s">
        <v>52</v>
      </c>
      <c r="C564" s="10">
        <v>10</v>
      </c>
      <c r="D564" s="69">
        <f>VLOOKUP(A564,ПрайсЛист!$A:$G,7,0)</f>
        <v>157.27199999999999</v>
      </c>
      <c r="E564" s="24"/>
      <c r="F564" s="12">
        <f t="shared" si="33"/>
        <v>0</v>
      </c>
      <c r="G564" s="12" t="str">
        <f t="shared" si="32"/>
        <v/>
      </c>
      <c r="H564" s="123" t="s">
        <v>649</v>
      </c>
      <c r="I564" s="12"/>
      <c r="J564" s="51"/>
      <c r="K564" s="51"/>
      <c r="L564" s="105">
        <v>72682</v>
      </c>
      <c r="M564" s="105">
        <v>197707</v>
      </c>
      <c r="N564" s="131" t="s">
        <v>615</v>
      </c>
      <c r="O564" s="49" t="str">
        <f>IF((E564/10)=ROUND(E564/10,0),"","ВВЕДИТЕ ЗНАЧЕН. КРАТНОЕ 10")</f>
        <v/>
      </c>
      <c r="P564" s="54" t="s">
        <v>611</v>
      </c>
      <c r="Q564" s="54"/>
      <c r="R564" s="112"/>
    </row>
    <row r="565" spans="1:18">
      <c r="A565" s="20">
        <v>72683</v>
      </c>
      <c r="B565" s="61" t="s">
        <v>53</v>
      </c>
      <c r="C565" s="10">
        <v>10</v>
      </c>
      <c r="D565" s="11">
        <f>VLOOKUP(A565,ПрайсЛист!$A$8:$D$680,4,0)</f>
        <v>196.58399999999997</v>
      </c>
      <c r="E565" s="24"/>
      <c r="F565" s="12">
        <f t="shared" si="33"/>
        <v>0</v>
      </c>
      <c r="G565" s="12" t="str">
        <f t="shared" si="32"/>
        <v/>
      </c>
      <c r="H565" s="12"/>
      <c r="I565" s="12"/>
      <c r="J565" s="51"/>
      <c r="K565" s="51" t="s">
        <v>530</v>
      </c>
      <c r="L565" s="105"/>
      <c r="M565" s="105" t="s">
        <v>530</v>
      </c>
      <c r="N565" s="107"/>
      <c r="O565" s="47"/>
      <c r="P565" s="54" t="s">
        <v>611</v>
      </c>
      <c r="Q565" s="54"/>
      <c r="R565" s="112"/>
    </row>
    <row r="566" spans="1:18">
      <c r="A566" s="20">
        <v>192243</v>
      </c>
      <c r="B566" s="61" t="s">
        <v>54</v>
      </c>
      <c r="C566" s="10">
        <v>10</v>
      </c>
      <c r="D566" s="69">
        <f>VLOOKUP(A566,ПрайсЛист!$A:$G,7,0)</f>
        <v>157.27199999999999</v>
      </c>
      <c r="E566" s="24"/>
      <c r="F566" s="12">
        <f t="shared" si="33"/>
        <v>0</v>
      </c>
      <c r="G566" s="12" t="str">
        <f t="shared" si="32"/>
        <v/>
      </c>
      <c r="H566" s="123" t="s">
        <v>649</v>
      </c>
      <c r="I566" s="12"/>
      <c r="J566" s="51"/>
      <c r="K566" s="51"/>
      <c r="L566" s="105">
        <v>72942</v>
      </c>
      <c r="M566" s="105">
        <v>192243</v>
      </c>
      <c r="N566" s="76" t="s">
        <v>615</v>
      </c>
      <c r="O566" s="47"/>
      <c r="P566" s="54" t="s">
        <v>611</v>
      </c>
      <c r="Q566" s="54"/>
      <c r="R566" s="112"/>
    </row>
    <row r="567" spans="1:18">
      <c r="A567" s="20">
        <v>191073</v>
      </c>
      <c r="B567" s="61" t="s">
        <v>49</v>
      </c>
      <c r="C567" s="10">
        <v>10</v>
      </c>
      <c r="D567" s="69">
        <f>VLOOKUP(A567,ПрайсЛист!$A:$G,7,0)</f>
        <v>183.94799999999998</v>
      </c>
      <c r="E567" s="24"/>
      <c r="F567" s="12">
        <f t="shared" si="33"/>
        <v>0</v>
      </c>
      <c r="G567" s="12" t="str">
        <f t="shared" si="32"/>
        <v/>
      </c>
      <c r="H567" s="123" t="s">
        <v>649</v>
      </c>
      <c r="I567" s="12"/>
      <c r="J567" s="51"/>
      <c r="K567" s="51"/>
      <c r="L567" s="105">
        <v>20214</v>
      </c>
      <c r="M567" s="105">
        <v>191073</v>
      </c>
      <c r="N567" s="76" t="s">
        <v>615</v>
      </c>
      <c r="O567" s="47"/>
      <c r="P567" s="54" t="s">
        <v>611</v>
      </c>
      <c r="Q567" s="54"/>
      <c r="R567" s="112"/>
    </row>
    <row r="568" spans="1:18">
      <c r="A568" s="20">
        <v>20215</v>
      </c>
      <c r="B568" s="61" t="s">
        <v>50</v>
      </c>
      <c r="C568" s="10">
        <v>10</v>
      </c>
      <c r="D568" s="11">
        <f>VLOOKUP(A568,ПрайсЛист!$A$8:$D$680,4,0)</f>
        <v>229.93200000000002</v>
      </c>
      <c r="E568" s="24"/>
      <c r="F568" s="12">
        <f t="shared" si="33"/>
        <v>0</v>
      </c>
      <c r="G568" s="12" t="str">
        <f t="shared" si="32"/>
        <v/>
      </c>
      <c r="H568" s="12"/>
      <c r="I568" s="12"/>
      <c r="J568" s="51"/>
      <c r="K568" s="51" t="s">
        <v>530</v>
      </c>
      <c r="L568" s="105"/>
      <c r="M568" s="105" t="s">
        <v>530</v>
      </c>
      <c r="N568" s="107"/>
      <c r="O568" s="47"/>
      <c r="P568" s="54" t="s">
        <v>611</v>
      </c>
      <c r="Q568" s="54"/>
      <c r="R568" s="112"/>
    </row>
    <row r="569" spans="1:18">
      <c r="A569" s="20">
        <v>191074</v>
      </c>
      <c r="B569" s="61" t="s">
        <v>51</v>
      </c>
      <c r="C569" s="10">
        <v>10</v>
      </c>
      <c r="D569" s="69">
        <f>VLOOKUP(A569,ПрайсЛист!$A:$G,7,0)</f>
        <v>183.94799999999998</v>
      </c>
      <c r="E569" s="24"/>
      <c r="F569" s="12">
        <f t="shared" si="33"/>
        <v>0</v>
      </c>
      <c r="G569" s="12" t="str">
        <f t="shared" si="32"/>
        <v/>
      </c>
      <c r="H569" s="123" t="s">
        <v>649</v>
      </c>
      <c r="I569" s="12"/>
      <c r="J569" s="51"/>
      <c r="K569" s="51"/>
      <c r="L569" s="105">
        <v>20898</v>
      </c>
      <c r="M569" s="105">
        <v>191074</v>
      </c>
      <c r="N569" s="76" t="s">
        <v>615</v>
      </c>
      <c r="O569" s="47"/>
      <c r="P569" s="54" t="s">
        <v>611</v>
      </c>
      <c r="Q569" s="54"/>
      <c r="R569" s="112"/>
    </row>
    <row r="570" spans="1:18">
      <c r="A570" s="20">
        <v>200442</v>
      </c>
      <c r="B570" s="61" t="s">
        <v>196</v>
      </c>
      <c r="C570" s="10">
        <v>10</v>
      </c>
      <c r="D570" s="69">
        <f>VLOOKUP(A570,ПрайсЛист!$A:$G,7,0)</f>
        <v>120.08399999999999</v>
      </c>
      <c r="E570" s="24"/>
      <c r="F570" s="12">
        <f t="shared" si="33"/>
        <v>0</v>
      </c>
      <c r="G570" s="12" t="str">
        <f t="shared" si="32"/>
        <v/>
      </c>
      <c r="H570" s="123" t="s">
        <v>649</v>
      </c>
      <c r="I570" s="12"/>
      <c r="J570" s="51"/>
      <c r="K570" s="51"/>
      <c r="L570" s="105">
        <v>65716</v>
      </c>
      <c r="M570" s="105">
        <v>200442</v>
      </c>
      <c r="N570" s="76" t="s">
        <v>615</v>
      </c>
      <c r="O570" s="47"/>
      <c r="P570" s="54" t="s">
        <v>611</v>
      </c>
      <c r="Q570" s="54"/>
      <c r="R570" s="112"/>
    </row>
    <row r="571" spans="1:18">
      <c r="A571" s="20">
        <v>65729</v>
      </c>
      <c r="B571" s="61" t="s">
        <v>114</v>
      </c>
      <c r="C571" s="10">
        <v>10</v>
      </c>
      <c r="D571" s="11">
        <f>VLOOKUP(A571,ПрайсЛист!$A$8:$D$680,4,0)</f>
        <v>10.007999999999999</v>
      </c>
      <c r="E571" s="24"/>
      <c r="F571" s="12">
        <f t="shared" si="33"/>
        <v>0</v>
      </c>
      <c r="G571" s="12" t="str">
        <f t="shared" si="32"/>
        <v/>
      </c>
      <c r="H571" s="12"/>
      <c r="I571" s="12"/>
      <c r="J571" s="51" t="s">
        <v>529</v>
      </c>
      <c r="K571" s="51" t="s">
        <v>530</v>
      </c>
      <c r="L571" s="105" t="s">
        <v>611</v>
      </c>
      <c r="M571" s="105" t="s">
        <v>530</v>
      </c>
      <c r="N571" s="51"/>
      <c r="O571" s="47"/>
      <c r="P571" s="54" t="s">
        <v>611</v>
      </c>
      <c r="Q571" s="54"/>
      <c r="R571" s="112"/>
    </row>
    <row r="572" spans="1:18">
      <c r="A572" s="20">
        <v>192264</v>
      </c>
      <c r="B572" s="61" t="s">
        <v>734</v>
      </c>
      <c r="C572" s="10">
        <v>10</v>
      </c>
      <c r="D572" s="69">
        <f>VLOOKUP(A572,ПрайсЛист!$A:$G,7,0)</f>
        <v>120.08399999999999</v>
      </c>
      <c r="E572" s="24"/>
      <c r="F572" s="12">
        <f t="shared" si="33"/>
        <v>0</v>
      </c>
      <c r="G572" s="12" t="str">
        <f t="shared" si="32"/>
        <v/>
      </c>
      <c r="H572" s="123" t="s">
        <v>649</v>
      </c>
      <c r="I572" s="12"/>
      <c r="J572" s="51"/>
      <c r="K572" s="51"/>
      <c r="L572" s="105">
        <v>65937</v>
      </c>
      <c r="M572" s="105">
        <v>192264</v>
      </c>
      <c r="N572" s="76" t="s">
        <v>615</v>
      </c>
      <c r="O572" s="47"/>
      <c r="P572" s="54" t="s">
        <v>611</v>
      </c>
      <c r="Q572" s="54"/>
      <c r="R572" s="112"/>
    </row>
    <row r="573" spans="1:18">
      <c r="A573" s="20">
        <v>192258</v>
      </c>
      <c r="B573" s="61" t="s">
        <v>102</v>
      </c>
      <c r="C573" s="10">
        <v>10</v>
      </c>
      <c r="D573" s="69">
        <f>VLOOKUP(A573,ПрайсЛист!$A:$G,7,0)</f>
        <v>135.35999999999999</v>
      </c>
      <c r="E573" s="24"/>
      <c r="F573" s="12">
        <f t="shared" si="33"/>
        <v>0</v>
      </c>
      <c r="G573" s="12" t="str">
        <f t="shared" si="32"/>
        <v/>
      </c>
      <c r="H573" s="123" t="s">
        <v>649</v>
      </c>
      <c r="I573" s="12"/>
      <c r="J573" s="51"/>
      <c r="K573" s="51"/>
      <c r="L573" s="105">
        <v>69853</v>
      </c>
      <c r="M573" s="105">
        <v>192258</v>
      </c>
      <c r="N573" s="76" t="s">
        <v>615</v>
      </c>
      <c r="O573" s="47"/>
      <c r="P573" s="54" t="s">
        <v>611</v>
      </c>
      <c r="Q573" s="54"/>
      <c r="R573" s="112"/>
    </row>
    <row r="574" spans="1:18">
      <c r="A574" s="20">
        <v>191067</v>
      </c>
      <c r="B574" s="61" t="s">
        <v>103</v>
      </c>
      <c r="C574" s="10">
        <v>10</v>
      </c>
      <c r="D574" s="69">
        <f>VLOOKUP(A574,ПрайсЛист!$A:$G,7,0)</f>
        <v>135.35999999999999</v>
      </c>
      <c r="E574" s="24"/>
      <c r="F574" s="12">
        <f t="shared" si="33"/>
        <v>0</v>
      </c>
      <c r="G574" s="12" t="str">
        <f t="shared" si="32"/>
        <v/>
      </c>
      <c r="H574" s="123" t="s">
        <v>649</v>
      </c>
      <c r="I574" s="12"/>
      <c r="J574" s="51"/>
      <c r="K574" s="51"/>
      <c r="L574" s="105">
        <v>69858</v>
      </c>
      <c r="M574" s="105">
        <v>191067</v>
      </c>
      <c r="N574" s="131" t="s">
        <v>615</v>
      </c>
      <c r="O574" s="47"/>
      <c r="P574" s="54" t="s">
        <v>611</v>
      </c>
      <c r="Q574" s="54"/>
      <c r="R574" s="112"/>
    </row>
    <row r="575" spans="1:18">
      <c r="A575" s="20">
        <v>192679</v>
      </c>
      <c r="B575" s="61" t="s">
        <v>104</v>
      </c>
      <c r="C575" s="10">
        <v>10</v>
      </c>
      <c r="D575" s="69">
        <f>VLOOKUP(A575,ПрайсЛист!$A:$G,7,0)</f>
        <v>154.40399999999997</v>
      </c>
      <c r="E575" s="24"/>
      <c r="F575" s="12">
        <f t="shared" ref="F575:F606" si="34">E575*D575-(D575*E575*$J$3)</f>
        <v>0</v>
      </c>
      <c r="G575" s="12" t="str">
        <f t="shared" si="32"/>
        <v/>
      </c>
      <c r="H575" s="123" t="s">
        <v>649</v>
      </c>
      <c r="I575" s="12"/>
      <c r="J575" s="51"/>
      <c r="K575" s="51"/>
      <c r="L575" s="105">
        <v>69927</v>
      </c>
      <c r="M575" s="105">
        <v>192679</v>
      </c>
      <c r="N575" s="131" t="s">
        <v>615</v>
      </c>
      <c r="O575" s="47"/>
      <c r="P575" s="54" t="s">
        <v>611</v>
      </c>
      <c r="Q575" s="54"/>
      <c r="R575" s="112"/>
    </row>
    <row r="576" spans="1:18">
      <c r="A576" s="20">
        <v>69929</v>
      </c>
      <c r="B576" s="61" t="s">
        <v>105</v>
      </c>
      <c r="C576" s="10">
        <v>10</v>
      </c>
      <c r="D576" s="11">
        <f>VLOOKUP(A576,ПрайсЛист!$A$8:$D$680,4,0)</f>
        <v>193.00800000000001</v>
      </c>
      <c r="E576" s="24"/>
      <c r="F576" s="12">
        <f t="shared" si="34"/>
        <v>0</v>
      </c>
      <c r="G576" s="12" t="str">
        <f t="shared" si="32"/>
        <v/>
      </c>
      <c r="H576" s="12"/>
      <c r="I576" s="12"/>
      <c r="J576" s="51"/>
      <c r="K576" s="51" t="s">
        <v>530</v>
      </c>
      <c r="L576" s="105"/>
      <c r="M576" s="105" t="s">
        <v>530</v>
      </c>
      <c r="N576" s="107"/>
      <c r="O576" s="47"/>
      <c r="P576" s="54" t="s">
        <v>611</v>
      </c>
      <c r="Q576" s="54"/>
      <c r="R576" s="112"/>
    </row>
    <row r="577" spans="1:18">
      <c r="A577" s="20">
        <v>192275</v>
      </c>
      <c r="B577" s="61" t="s">
        <v>106</v>
      </c>
      <c r="C577" s="10">
        <v>10</v>
      </c>
      <c r="D577" s="69">
        <f>VLOOKUP(A577,ПрайсЛист!$A:$G,7,0)</f>
        <v>154.40399999999997</v>
      </c>
      <c r="E577" s="24"/>
      <c r="F577" s="12">
        <f t="shared" si="34"/>
        <v>0</v>
      </c>
      <c r="G577" s="12" t="str">
        <f t="shared" si="32"/>
        <v/>
      </c>
      <c r="H577" s="123" t="s">
        <v>649</v>
      </c>
      <c r="I577" s="12"/>
      <c r="J577" s="51"/>
      <c r="K577" s="51"/>
      <c r="L577" s="105">
        <v>69931</v>
      </c>
      <c r="M577" s="105">
        <v>192275</v>
      </c>
      <c r="N577" s="76" t="s">
        <v>615</v>
      </c>
      <c r="O577" s="47"/>
      <c r="P577" s="54" t="s">
        <v>611</v>
      </c>
      <c r="Q577" s="54"/>
      <c r="R577" s="112"/>
    </row>
    <row r="578" spans="1:18">
      <c r="A578" s="20">
        <v>69806</v>
      </c>
      <c r="B578" s="61" t="s">
        <v>97</v>
      </c>
      <c r="C578" s="10">
        <v>10</v>
      </c>
      <c r="D578" s="11">
        <f>VLOOKUP(A578,ПрайсЛист!$A$8:$D$680,4,0)</f>
        <v>207.29999999999998</v>
      </c>
      <c r="E578" s="24"/>
      <c r="F578" s="12">
        <f t="shared" si="34"/>
        <v>0</v>
      </c>
      <c r="G578" s="12" t="str">
        <f t="shared" si="32"/>
        <v/>
      </c>
      <c r="H578" s="12"/>
      <c r="I578" s="12"/>
      <c r="J578" s="51"/>
      <c r="K578" s="51" t="s">
        <v>530</v>
      </c>
      <c r="L578" s="105"/>
      <c r="M578" s="105" t="s">
        <v>530</v>
      </c>
      <c r="N578" s="107"/>
      <c r="O578" s="47"/>
      <c r="P578" s="54" t="s">
        <v>611</v>
      </c>
      <c r="Q578" s="54"/>
      <c r="R578" s="112"/>
    </row>
    <row r="579" spans="1:18">
      <c r="A579" s="20">
        <v>192686</v>
      </c>
      <c r="B579" s="61" t="s">
        <v>98</v>
      </c>
      <c r="C579" s="10">
        <v>10</v>
      </c>
      <c r="D579" s="69">
        <f>VLOOKUP(A579,ПрайсЛист!$A:$G,7,0)</f>
        <v>165.83999999999997</v>
      </c>
      <c r="E579" s="24"/>
      <c r="F579" s="12">
        <f t="shared" si="34"/>
        <v>0</v>
      </c>
      <c r="G579" s="12" t="str">
        <f t="shared" si="32"/>
        <v/>
      </c>
      <c r="H579" s="123" t="s">
        <v>649</v>
      </c>
      <c r="I579" s="12"/>
      <c r="J579" s="51"/>
      <c r="K579" s="51"/>
      <c r="L579" s="105">
        <v>69819</v>
      </c>
      <c r="M579" s="105">
        <v>192686</v>
      </c>
      <c r="N579" s="76" t="s">
        <v>615</v>
      </c>
      <c r="O579" s="49" t="str">
        <f>IF((E579/10)=ROUND(E579/10,0),"","ВВЕДИТЕ ЗНАЧЕН. КРАТНОЕ 10")</f>
        <v/>
      </c>
      <c r="P579" s="54" t="s">
        <v>611</v>
      </c>
      <c r="Q579" s="54"/>
      <c r="R579" s="112"/>
    </row>
    <row r="580" spans="1:18">
      <c r="A580" s="20">
        <v>192231</v>
      </c>
      <c r="B580" s="61" t="s">
        <v>735</v>
      </c>
      <c r="C580" s="10">
        <v>10</v>
      </c>
      <c r="D580" s="69">
        <f>VLOOKUP(A580,ПрайсЛист!$A:$G,7,0)</f>
        <v>165.83999999999997</v>
      </c>
      <c r="E580" s="24"/>
      <c r="F580" s="12">
        <f t="shared" si="34"/>
        <v>0</v>
      </c>
      <c r="G580" s="12" t="str">
        <f t="shared" si="32"/>
        <v/>
      </c>
      <c r="H580" s="123" t="s">
        <v>649</v>
      </c>
      <c r="I580" s="12"/>
      <c r="J580" s="51"/>
      <c r="K580" s="51"/>
      <c r="L580" s="105">
        <v>69822</v>
      </c>
      <c r="M580" s="105">
        <v>192231</v>
      </c>
      <c r="N580" s="76" t="s">
        <v>615</v>
      </c>
      <c r="O580" s="49" t="str">
        <f>IF((E580/10)=ROUND(E580/10,0),"","ВВЕДИТЕ ЗНАЧЕН. КРАТНОЕ 10")</f>
        <v/>
      </c>
      <c r="P580" s="54" t="s">
        <v>611</v>
      </c>
      <c r="Q580" s="54"/>
      <c r="R580" s="112"/>
    </row>
    <row r="581" spans="1:18">
      <c r="A581" s="20">
        <v>203210</v>
      </c>
      <c r="B581" s="61" t="s">
        <v>101</v>
      </c>
      <c r="C581" s="10">
        <v>10</v>
      </c>
      <c r="D581" s="69">
        <f>VLOOKUP(A581,ПрайсЛист!$A:$G,7,0)</f>
        <v>165.83999999999997</v>
      </c>
      <c r="E581" s="24"/>
      <c r="F581" s="12">
        <f t="shared" si="34"/>
        <v>0</v>
      </c>
      <c r="G581" s="12" t="str">
        <f t="shared" si="32"/>
        <v/>
      </c>
      <c r="H581" s="123" t="s">
        <v>649</v>
      </c>
      <c r="I581" s="12"/>
      <c r="J581" s="51"/>
      <c r="K581" s="51" t="s">
        <v>559</v>
      </c>
      <c r="L581" s="105">
        <v>69823</v>
      </c>
      <c r="M581" s="105">
        <v>203210</v>
      </c>
      <c r="N581" s="107" t="s">
        <v>616</v>
      </c>
      <c r="O581" s="49" t="str">
        <f>IF((E581/10)=ROUND(E581/10,0),"","ВВЕДИТЕ ЗНАЧЕН. КРАТНОЕ 10")</f>
        <v/>
      </c>
      <c r="P581" s="54" t="s">
        <v>611</v>
      </c>
      <c r="Q581" s="54"/>
      <c r="R581" s="112"/>
    </row>
    <row r="582" spans="1:18">
      <c r="A582" s="20">
        <v>204338</v>
      </c>
      <c r="B582" s="61" t="s">
        <v>246</v>
      </c>
      <c r="C582" s="10">
        <v>10</v>
      </c>
      <c r="D582" s="69">
        <f>VLOOKUP(A582,ПрайсЛист!$A:$G,7,0)</f>
        <v>165.83999999999997</v>
      </c>
      <c r="E582" s="24"/>
      <c r="F582" s="12">
        <f t="shared" si="34"/>
        <v>0</v>
      </c>
      <c r="G582" s="12" t="str">
        <f t="shared" si="32"/>
        <v/>
      </c>
      <c r="H582" s="123" t="s">
        <v>649</v>
      </c>
      <c r="I582" s="12"/>
      <c r="J582" s="51"/>
      <c r="K582" s="51" t="s">
        <v>559</v>
      </c>
      <c r="L582" s="105">
        <v>69824</v>
      </c>
      <c r="M582" s="108" t="s">
        <v>610</v>
      </c>
      <c r="N582" s="107" t="s">
        <v>616</v>
      </c>
      <c r="O582" s="47"/>
      <c r="P582" s="54" t="s">
        <v>611</v>
      </c>
      <c r="Q582" s="54"/>
      <c r="R582" s="112"/>
    </row>
    <row r="583" spans="1:18">
      <c r="A583" s="20">
        <v>192256</v>
      </c>
      <c r="B583" s="61" t="s">
        <v>168</v>
      </c>
      <c r="C583" s="10">
        <v>10</v>
      </c>
      <c r="D583" s="69">
        <f>VLOOKUP(A583,ПрайсЛист!$A:$G,7,0)</f>
        <v>213.50399999999999</v>
      </c>
      <c r="E583" s="24"/>
      <c r="F583" s="12">
        <f t="shared" si="34"/>
        <v>0</v>
      </c>
      <c r="G583" s="12" t="str">
        <f t="shared" si="32"/>
        <v/>
      </c>
      <c r="H583" s="123" t="s">
        <v>649</v>
      </c>
      <c r="I583" s="12"/>
      <c r="J583" s="51"/>
      <c r="K583" s="51"/>
      <c r="L583" s="105">
        <v>9667</v>
      </c>
      <c r="M583" s="105">
        <v>192256</v>
      </c>
      <c r="N583" s="76" t="s">
        <v>615</v>
      </c>
      <c r="O583" s="47"/>
      <c r="P583" s="54" t="s">
        <v>611</v>
      </c>
      <c r="Q583" s="54"/>
      <c r="R583" s="112"/>
    </row>
    <row r="584" spans="1:18">
      <c r="A584" s="20">
        <v>192257</v>
      </c>
      <c r="B584" s="61" t="s">
        <v>211</v>
      </c>
      <c r="C584" s="10">
        <v>10</v>
      </c>
      <c r="D584" s="69">
        <f>VLOOKUP(A584,ПрайсЛист!$A:$G,7,0)</f>
        <v>213.50399999999999</v>
      </c>
      <c r="E584" s="24"/>
      <c r="F584" s="12">
        <f t="shared" si="34"/>
        <v>0</v>
      </c>
      <c r="G584" s="12" t="str">
        <f t="shared" si="32"/>
        <v/>
      </c>
      <c r="H584" s="123" t="s">
        <v>649</v>
      </c>
      <c r="I584" s="12"/>
      <c r="J584" s="51"/>
      <c r="K584" s="51"/>
      <c r="L584" s="105">
        <v>13225</v>
      </c>
      <c r="M584" s="105">
        <v>192257</v>
      </c>
      <c r="N584" s="76" t="s">
        <v>615</v>
      </c>
      <c r="O584" s="47"/>
      <c r="P584" s="54" t="s">
        <v>611</v>
      </c>
      <c r="Q584" s="54"/>
      <c r="R584" s="112"/>
    </row>
    <row r="585" spans="1:18">
      <c r="A585" s="20">
        <v>192223</v>
      </c>
      <c r="B585" s="61" t="s">
        <v>107</v>
      </c>
      <c r="C585" s="10">
        <v>10</v>
      </c>
      <c r="D585" s="69">
        <f>VLOOKUP(A585,ПрайсЛист!$A:$G,7,0)</f>
        <v>239.244</v>
      </c>
      <c r="E585" s="24"/>
      <c r="F585" s="12">
        <f t="shared" si="34"/>
        <v>0</v>
      </c>
      <c r="G585" s="12" t="str">
        <f t="shared" si="32"/>
        <v/>
      </c>
      <c r="H585" s="123" t="s">
        <v>649</v>
      </c>
      <c r="I585" s="12"/>
      <c r="J585" s="51"/>
      <c r="K585" s="51"/>
      <c r="L585" s="105">
        <v>70667</v>
      </c>
      <c r="M585" s="105">
        <v>192223</v>
      </c>
      <c r="N585" s="76" t="s">
        <v>642</v>
      </c>
      <c r="O585" s="49" t="str">
        <f>IF((E585/10)=ROUND(E585/10,0),"","ВВЕДИТЕ ЗНАЧЕН. КРАТНОЕ 10")</f>
        <v/>
      </c>
      <c r="P585" s="54" t="s">
        <v>611</v>
      </c>
      <c r="Q585" s="54"/>
      <c r="R585" s="112"/>
    </row>
    <row r="586" spans="1:18">
      <c r="A586" s="20">
        <v>70667</v>
      </c>
      <c r="B586" s="61" t="s">
        <v>644</v>
      </c>
      <c r="C586" s="10">
        <v>10</v>
      </c>
      <c r="D586" s="69">
        <f>VLOOKUP(A586,ПрайсЛист!$A:$G,7,0)</f>
        <v>191.38800000000001</v>
      </c>
      <c r="E586" s="24"/>
      <c r="F586" s="12">
        <f t="shared" si="34"/>
        <v>0</v>
      </c>
      <c r="G586" s="12" t="str">
        <f t="shared" si="32"/>
        <v/>
      </c>
      <c r="H586" s="123" t="s">
        <v>649</v>
      </c>
      <c r="I586" s="12"/>
      <c r="J586" s="51" t="s">
        <v>529</v>
      </c>
      <c r="K586" s="51" t="s">
        <v>530</v>
      </c>
      <c r="L586" s="105"/>
      <c r="M586" s="105">
        <v>192223</v>
      </c>
      <c r="N586" s="76" t="s">
        <v>642</v>
      </c>
      <c r="O586" s="49" t="str">
        <f>IF((E586/10)=ROUND(E586/10,0),"","ВВЕДИТЕ ЗНАЧЕН. КРАТНОЕ 10")</f>
        <v/>
      </c>
      <c r="P586" s="54" t="s">
        <v>611</v>
      </c>
      <c r="Q586" s="54"/>
      <c r="R586" s="112"/>
    </row>
    <row r="587" spans="1:18">
      <c r="A587" s="20">
        <v>191070</v>
      </c>
      <c r="B587" s="61" t="s">
        <v>111</v>
      </c>
      <c r="C587" s="10">
        <v>10</v>
      </c>
      <c r="D587" s="69">
        <f>VLOOKUP(A587,ПрайсЛист!$A:$G,7,0)</f>
        <v>239.244</v>
      </c>
      <c r="E587" s="24"/>
      <c r="F587" s="12">
        <f t="shared" si="34"/>
        <v>0</v>
      </c>
      <c r="G587" s="12" t="str">
        <f t="shared" si="32"/>
        <v/>
      </c>
      <c r="H587" s="123" t="s">
        <v>649</v>
      </c>
      <c r="I587" s="12"/>
      <c r="J587" s="51"/>
      <c r="K587" s="51"/>
      <c r="L587" s="105">
        <v>70668</v>
      </c>
      <c r="M587" s="105">
        <v>191070</v>
      </c>
      <c r="N587" s="76" t="s">
        <v>615</v>
      </c>
      <c r="O587" s="47"/>
      <c r="P587" s="54" t="s">
        <v>611</v>
      </c>
      <c r="Q587" s="54"/>
      <c r="R587" s="112"/>
    </row>
    <row r="588" spans="1:18">
      <c r="A588" s="20">
        <v>192227</v>
      </c>
      <c r="B588" s="34" t="s">
        <v>625</v>
      </c>
      <c r="C588" s="10">
        <v>10</v>
      </c>
      <c r="D588" s="69">
        <f>VLOOKUP(A588,ПрайсЛист!$A:$G,7,0)</f>
        <v>239.244</v>
      </c>
      <c r="E588" s="24"/>
      <c r="F588" s="12">
        <f t="shared" si="34"/>
        <v>0</v>
      </c>
      <c r="G588" s="12" t="str">
        <f t="shared" si="32"/>
        <v/>
      </c>
      <c r="H588" s="123" t="s">
        <v>649</v>
      </c>
      <c r="I588" s="12"/>
      <c r="J588" s="51"/>
      <c r="K588" s="51"/>
      <c r="L588" s="105">
        <v>121815</v>
      </c>
      <c r="M588" s="105">
        <v>192227</v>
      </c>
      <c r="N588" s="76" t="s">
        <v>615</v>
      </c>
      <c r="O588" s="47"/>
      <c r="P588" s="54" t="s">
        <v>611</v>
      </c>
      <c r="Q588" s="54"/>
      <c r="R588" s="112"/>
    </row>
    <row r="589" spans="1:18">
      <c r="A589" s="20">
        <v>192219</v>
      </c>
      <c r="B589" s="61" t="s">
        <v>137</v>
      </c>
      <c r="C589" s="10">
        <v>10</v>
      </c>
      <c r="D589" s="69">
        <f>VLOOKUP(A589,ПрайсЛист!$A:$G,7,0)</f>
        <v>223.01999999999998</v>
      </c>
      <c r="E589" s="24"/>
      <c r="F589" s="12">
        <f t="shared" si="34"/>
        <v>0</v>
      </c>
      <c r="G589" s="12" t="str">
        <f t="shared" ref="G589:G629" si="35">IFERROR(F589/E589,"")</f>
        <v/>
      </c>
      <c r="H589" s="123" t="s">
        <v>649</v>
      </c>
      <c r="I589" s="12"/>
      <c r="J589" s="51"/>
      <c r="K589" s="51"/>
      <c r="L589" s="105">
        <v>74182</v>
      </c>
      <c r="M589" s="105">
        <v>192219</v>
      </c>
      <c r="N589" s="76" t="s">
        <v>642</v>
      </c>
      <c r="O589" s="49" t="str">
        <f>IF((E589/10)=ROUND(E589/10,0),"","ВВЕДИТЕ ЗНАЧЕН. КРАТНОЕ 10")</f>
        <v/>
      </c>
      <c r="P589" s="54" t="s">
        <v>611</v>
      </c>
      <c r="Q589" s="54"/>
      <c r="R589" s="112"/>
    </row>
    <row r="590" spans="1:18">
      <c r="A590" s="20">
        <v>86533</v>
      </c>
      <c r="B590" s="34" t="s">
        <v>640</v>
      </c>
      <c r="C590" s="10">
        <v>10</v>
      </c>
      <c r="D590" s="11">
        <f>VLOOKUP(A590,ПрайсЛист!$A$8:$D$680,4,0)</f>
        <v>69.995999999999995</v>
      </c>
      <c r="E590" s="24"/>
      <c r="F590" s="12">
        <f t="shared" si="34"/>
        <v>0</v>
      </c>
      <c r="G590" s="12" t="str">
        <f t="shared" si="35"/>
        <v/>
      </c>
      <c r="H590" s="12"/>
      <c r="I590" s="12"/>
      <c r="J590" s="51" t="s">
        <v>529</v>
      </c>
      <c r="K590" s="51" t="s">
        <v>530</v>
      </c>
      <c r="L590" s="105"/>
      <c r="M590" s="105" t="s">
        <v>530</v>
      </c>
      <c r="N590" s="107"/>
      <c r="O590" s="47"/>
      <c r="P590" s="54" t="s">
        <v>611</v>
      </c>
      <c r="Q590" s="54"/>
      <c r="R590" s="112"/>
    </row>
    <row r="591" spans="1:18">
      <c r="A591" s="20">
        <v>197705</v>
      </c>
      <c r="B591" s="61" t="s">
        <v>626</v>
      </c>
      <c r="C591" s="10">
        <v>10</v>
      </c>
      <c r="D591" s="69">
        <f>VLOOKUP(A591,ПрайсЛист!$A:$G,7,0)</f>
        <v>223.01999999999998</v>
      </c>
      <c r="E591" s="24"/>
      <c r="F591" s="12">
        <f t="shared" si="34"/>
        <v>0</v>
      </c>
      <c r="G591" s="12" t="str">
        <f>IFERROR(F591/E591,"")</f>
        <v/>
      </c>
      <c r="H591" s="123" t="s">
        <v>649</v>
      </c>
      <c r="I591" s="12"/>
      <c r="J591" s="51"/>
      <c r="K591" s="51"/>
      <c r="L591" s="105">
        <v>121816</v>
      </c>
      <c r="M591" s="105">
        <v>197705</v>
      </c>
      <c r="N591" s="76" t="s">
        <v>615</v>
      </c>
      <c r="O591" s="47"/>
      <c r="P591" s="54" t="s">
        <v>611</v>
      </c>
      <c r="Q591" s="54"/>
      <c r="R591" s="112"/>
    </row>
    <row r="592" spans="1:18">
      <c r="A592" s="20">
        <v>200411</v>
      </c>
      <c r="B592" s="34" t="s">
        <v>502</v>
      </c>
      <c r="C592" s="10">
        <v>10</v>
      </c>
      <c r="D592" s="69">
        <f>VLOOKUP(A592,ПрайсЛист!$A:$G,7,0)</f>
        <v>223.01999999999998</v>
      </c>
      <c r="E592" s="24"/>
      <c r="F592" s="12">
        <f t="shared" si="34"/>
        <v>0</v>
      </c>
      <c r="G592" s="12" t="str">
        <f t="shared" si="35"/>
        <v/>
      </c>
      <c r="H592" s="123" t="s">
        <v>649</v>
      </c>
      <c r="I592" s="12"/>
      <c r="J592" s="51"/>
      <c r="K592" s="51"/>
      <c r="L592" s="105"/>
      <c r="M592" s="105"/>
      <c r="N592" s="107"/>
      <c r="O592" s="47"/>
      <c r="P592" s="54" t="s">
        <v>611</v>
      </c>
      <c r="Q592" s="54"/>
      <c r="R592" s="112"/>
    </row>
    <row r="593" spans="1:18">
      <c r="A593" s="20">
        <v>192225</v>
      </c>
      <c r="B593" s="61" t="s">
        <v>189</v>
      </c>
      <c r="C593" s="10">
        <v>10</v>
      </c>
      <c r="D593" s="69">
        <f>VLOOKUP(A593,ПрайсЛист!$A:$G,7,0)</f>
        <v>206.82</v>
      </c>
      <c r="E593" s="24"/>
      <c r="F593" s="12">
        <f t="shared" si="34"/>
        <v>0</v>
      </c>
      <c r="G593" s="12" t="str">
        <f t="shared" si="35"/>
        <v/>
      </c>
      <c r="H593" s="123" t="s">
        <v>649</v>
      </c>
      <c r="I593" s="12"/>
      <c r="J593" s="51"/>
      <c r="K593" s="51"/>
      <c r="L593" s="105">
        <v>81175</v>
      </c>
      <c r="M593" s="105">
        <v>192225</v>
      </c>
      <c r="N593" s="76" t="s">
        <v>615</v>
      </c>
      <c r="O593" s="47"/>
      <c r="P593" s="54" t="s">
        <v>611</v>
      </c>
      <c r="Q593" s="54"/>
      <c r="R593" s="112"/>
    </row>
    <row r="594" spans="1:18">
      <c r="A594" s="20">
        <v>203211</v>
      </c>
      <c r="B594" s="61" t="s">
        <v>190</v>
      </c>
      <c r="C594" s="10">
        <v>10</v>
      </c>
      <c r="D594" s="69">
        <f>VLOOKUP(A594,ПрайсЛист!$A:$G,7,0)</f>
        <v>206.82</v>
      </c>
      <c r="E594" s="24"/>
      <c r="F594" s="12">
        <f t="shared" si="34"/>
        <v>0</v>
      </c>
      <c r="G594" s="12" t="str">
        <f t="shared" si="35"/>
        <v/>
      </c>
      <c r="H594" s="123" t="s">
        <v>649</v>
      </c>
      <c r="I594" s="12"/>
      <c r="J594" s="51"/>
      <c r="K594" s="51"/>
      <c r="L594" s="105">
        <v>81181</v>
      </c>
      <c r="M594" s="105">
        <v>203211</v>
      </c>
      <c r="N594" s="131" t="s">
        <v>615</v>
      </c>
      <c r="O594" s="47"/>
      <c r="P594" s="54" t="s">
        <v>611</v>
      </c>
      <c r="Q594" s="54"/>
      <c r="R594" s="112"/>
    </row>
    <row r="595" spans="1:18">
      <c r="A595" s="20">
        <v>191064</v>
      </c>
      <c r="B595" s="61" t="s">
        <v>165</v>
      </c>
      <c r="C595" s="10">
        <v>10</v>
      </c>
      <c r="D595" s="69">
        <f>VLOOKUP(A595,ПрайсЛист!$A:$G,7,0)</f>
        <v>199.2</v>
      </c>
      <c r="E595" s="24"/>
      <c r="F595" s="12">
        <f t="shared" si="34"/>
        <v>0</v>
      </c>
      <c r="G595" s="12" t="str">
        <f t="shared" si="35"/>
        <v/>
      </c>
      <c r="H595" s="123" t="s">
        <v>649</v>
      </c>
      <c r="I595" s="12"/>
      <c r="J595" s="51"/>
      <c r="K595" s="51"/>
      <c r="L595" s="105">
        <v>4509</v>
      </c>
      <c r="M595" s="105">
        <v>191064</v>
      </c>
      <c r="N595" s="76" t="s">
        <v>615</v>
      </c>
      <c r="O595" s="47"/>
      <c r="P595" s="54" t="s">
        <v>611</v>
      </c>
      <c r="Q595" s="54"/>
      <c r="R595" s="112"/>
    </row>
    <row r="596" spans="1:18">
      <c r="A596" s="20">
        <v>191063</v>
      </c>
      <c r="B596" s="61" t="s">
        <v>166</v>
      </c>
      <c r="C596" s="10">
        <v>10</v>
      </c>
      <c r="D596" s="69">
        <f>VLOOKUP(A596,ПрайсЛист!$A:$G,7,0)</f>
        <v>199.2</v>
      </c>
      <c r="E596" s="24"/>
      <c r="F596" s="12">
        <f t="shared" si="34"/>
        <v>0</v>
      </c>
      <c r="G596" s="12" t="str">
        <f t="shared" si="35"/>
        <v/>
      </c>
      <c r="H596" s="123" t="s">
        <v>649</v>
      </c>
      <c r="I596" s="12"/>
      <c r="J596" s="51"/>
      <c r="K596" s="51"/>
      <c r="L596" s="105">
        <v>4592</v>
      </c>
      <c r="M596" s="105">
        <v>191063</v>
      </c>
      <c r="N596" s="76" t="s">
        <v>615</v>
      </c>
      <c r="O596" s="47"/>
      <c r="P596" s="54" t="s">
        <v>611</v>
      </c>
      <c r="Q596" s="54"/>
      <c r="R596" s="112"/>
    </row>
    <row r="597" spans="1:18">
      <c r="A597" s="20">
        <v>191069</v>
      </c>
      <c r="B597" s="34" t="s">
        <v>627</v>
      </c>
      <c r="C597" s="10">
        <v>10</v>
      </c>
      <c r="D597" s="69">
        <f>VLOOKUP(A597,ПрайсЛист!$A:$G,7,0)</f>
        <v>199.2</v>
      </c>
      <c r="E597" s="24"/>
      <c r="F597" s="12">
        <f t="shared" si="34"/>
        <v>0</v>
      </c>
      <c r="G597" s="12" t="str">
        <f t="shared" si="35"/>
        <v/>
      </c>
      <c r="H597" s="123" t="s">
        <v>649</v>
      </c>
      <c r="I597" s="12"/>
      <c r="J597" s="51"/>
      <c r="K597" s="51"/>
      <c r="L597" s="105">
        <v>118667</v>
      </c>
      <c r="M597" s="105">
        <v>191069</v>
      </c>
      <c r="N597" s="76" t="s">
        <v>615</v>
      </c>
      <c r="O597" s="47"/>
      <c r="P597" s="54" t="s">
        <v>611</v>
      </c>
      <c r="Q597" s="54"/>
      <c r="R597" s="112"/>
    </row>
    <row r="598" spans="1:18">
      <c r="A598" s="20">
        <v>4508</v>
      </c>
      <c r="B598" s="61" t="s">
        <v>164</v>
      </c>
      <c r="C598" s="10">
        <v>10</v>
      </c>
      <c r="D598" s="11">
        <f>VLOOKUP(A598,ПрайсЛист!$A$8:$D$680,4,0)</f>
        <v>318.09599999999995</v>
      </c>
      <c r="E598" s="24"/>
      <c r="F598" s="12">
        <f t="shared" si="34"/>
        <v>0</v>
      </c>
      <c r="G598" s="12" t="str">
        <f t="shared" si="35"/>
        <v/>
      </c>
      <c r="H598" s="12"/>
      <c r="I598" s="12"/>
      <c r="J598" s="51"/>
      <c r="K598" s="51" t="s">
        <v>530</v>
      </c>
      <c r="L598" s="105"/>
      <c r="M598" s="105" t="s">
        <v>530</v>
      </c>
      <c r="N598" s="107"/>
      <c r="O598" s="47"/>
      <c r="P598" s="54" t="s">
        <v>611</v>
      </c>
      <c r="Q598" s="54"/>
      <c r="R598" s="112"/>
    </row>
    <row r="599" spans="1:18">
      <c r="A599" s="20">
        <v>192262</v>
      </c>
      <c r="B599" s="61" t="s">
        <v>121</v>
      </c>
      <c r="C599" s="10">
        <v>10</v>
      </c>
      <c r="D599" s="69">
        <f>VLOOKUP(A599,ПрайсЛист!$A:$G,7,0)</f>
        <v>190.61999999999998</v>
      </c>
      <c r="E599" s="24"/>
      <c r="F599" s="12">
        <f t="shared" si="34"/>
        <v>0</v>
      </c>
      <c r="G599" s="12" t="str">
        <f t="shared" si="35"/>
        <v/>
      </c>
      <c r="H599" s="123" t="s">
        <v>649</v>
      </c>
      <c r="I599" s="12"/>
      <c r="J599" s="51"/>
      <c r="K599" s="51"/>
      <c r="L599" s="105">
        <v>34600</v>
      </c>
      <c r="M599" s="105">
        <v>192262</v>
      </c>
      <c r="N599" s="76" t="s">
        <v>615</v>
      </c>
      <c r="O599" s="47"/>
      <c r="P599" s="54" t="s">
        <v>611</v>
      </c>
      <c r="Q599" s="54"/>
      <c r="R599" s="112"/>
    </row>
    <row r="600" spans="1:18">
      <c r="A600" s="20">
        <v>203224</v>
      </c>
      <c r="B600" s="61" t="s">
        <v>122</v>
      </c>
      <c r="C600" s="10">
        <v>10</v>
      </c>
      <c r="D600" s="69">
        <f>VLOOKUP(A600,ПрайсЛист!$A:$G,7,0)</f>
        <v>190.61999999999998</v>
      </c>
      <c r="E600" s="24"/>
      <c r="F600" s="12">
        <f t="shared" si="34"/>
        <v>0</v>
      </c>
      <c r="G600" s="12" t="str">
        <f t="shared" si="35"/>
        <v/>
      </c>
      <c r="H600" s="123" t="s">
        <v>649</v>
      </c>
      <c r="I600" s="12"/>
      <c r="J600" s="51"/>
      <c r="K600" s="51" t="s">
        <v>559</v>
      </c>
      <c r="L600" s="105">
        <v>34602</v>
      </c>
      <c r="M600" s="105">
        <v>203224</v>
      </c>
      <c r="N600" s="107" t="s">
        <v>616</v>
      </c>
      <c r="O600" s="47"/>
      <c r="P600" s="54" t="s">
        <v>611</v>
      </c>
      <c r="Q600" s="54"/>
      <c r="R600" s="112"/>
    </row>
    <row r="601" spans="1:18">
      <c r="A601" s="20">
        <v>65781</v>
      </c>
      <c r="B601" s="61" t="s">
        <v>276</v>
      </c>
      <c r="C601" s="10">
        <v>10</v>
      </c>
      <c r="D601" s="69">
        <f>VLOOKUP(A601,ПрайсЛист!$A:$G,7,0)</f>
        <v>156.28800000000001</v>
      </c>
      <c r="E601" s="24"/>
      <c r="F601" s="12">
        <f t="shared" si="34"/>
        <v>0</v>
      </c>
      <c r="G601" s="12" t="str">
        <f t="shared" si="35"/>
        <v/>
      </c>
      <c r="H601" s="123" t="s">
        <v>649</v>
      </c>
      <c r="I601" s="12"/>
      <c r="J601" s="51"/>
      <c r="K601" s="51" t="s">
        <v>559</v>
      </c>
      <c r="L601" s="105">
        <v>65781</v>
      </c>
      <c r="M601" s="105">
        <v>202833</v>
      </c>
      <c r="N601" s="107" t="s">
        <v>616</v>
      </c>
      <c r="O601" s="47"/>
      <c r="P601" s="54" t="s">
        <v>611</v>
      </c>
      <c r="Q601" s="54"/>
      <c r="R601" s="112"/>
    </row>
    <row r="602" spans="1:18">
      <c r="A602" s="20">
        <v>192250</v>
      </c>
      <c r="B602" s="61" t="s">
        <v>193</v>
      </c>
      <c r="C602" s="10">
        <v>10</v>
      </c>
      <c r="D602" s="69">
        <f>VLOOKUP(A602,ПрайсЛист!$A:$G,7,0)</f>
        <v>172.51199999999997</v>
      </c>
      <c r="E602" s="24"/>
      <c r="F602" s="12">
        <f t="shared" si="34"/>
        <v>0</v>
      </c>
      <c r="G602" s="12" t="str">
        <f t="shared" si="35"/>
        <v/>
      </c>
      <c r="H602" s="123" t="s">
        <v>649</v>
      </c>
      <c r="I602" s="12"/>
      <c r="J602" s="51"/>
      <c r="K602" s="51"/>
      <c r="L602" s="105">
        <v>62107</v>
      </c>
      <c r="M602" s="105">
        <v>192250</v>
      </c>
      <c r="N602" s="76" t="s">
        <v>615</v>
      </c>
      <c r="O602" s="49" t="str">
        <f>IF((E602/10)=ROUND(E602/10,0),"","ВВЕДИТЕ ЗНАЧЕН. КРАТНОЕ 10")</f>
        <v/>
      </c>
      <c r="P602" s="54" t="s">
        <v>611</v>
      </c>
      <c r="Q602" s="54"/>
      <c r="R602" s="112"/>
    </row>
    <row r="603" spans="1:18">
      <c r="A603" s="20">
        <v>192222</v>
      </c>
      <c r="B603" s="61" t="s">
        <v>175</v>
      </c>
      <c r="C603" s="10">
        <v>10</v>
      </c>
      <c r="D603" s="69">
        <f>VLOOKUP(A603,ПрайсЛист!$A:$G,7,0)</f>
        <v>172.51199999999997</v>
      </c>
      <c r="E603" s="24"/>
      <c r="F603" s="12">
        <f t="shared" si="34"/>
        <v>0</v>
      </c>
      <c r="G603" s="12" t="str">
        <f t="shared" si="35"/>
        <v/>
      </c>
      <c r="H603" s="123" t="s">
        <v>649</v>
      </c>
      <c r="I603" s="12"/>
      <c r="J603" s="51"/>
      <c r="K603" s="51"/>
      <c r="L603" s="105">
        <v>78131</v>
      </c>
      <c r="M603" s="105">
        <v>192222</v>
      </c>
      <c r="N603" s="76" t="s">
        <v>615</v>
      </c>
      <c r="O603" s="47"/>
      <c r="P603" s="54" t="s">
        <v>611</v>
      </c>
      <c r="Q603" s="54"/>
      <c r="R603" s="112"/>
    </row>
    <row r="604" spans="1:18">
      <c r="A604" s="20">
        <v>192678</v>
      </c>
      <c r="B604" s="61" t="s">
        <v>85</v>
      </c>
      <c r="C604" s="10">
        <v>10</v>
      </c>
      <c r="D604" s="69">
        <f>VLOOKUP(A604,ПрайсЛист!$A:$G,7,0)</f>
        <v>373.584</v>
      </c>
      <c r="E604" s="24"/>
      <c r="F604" s="12">
        <f t="shared" si="34"/>
        <v>0</v>
      </c>
      <c r="G604" s="12" t="str">
        <f t="shared" si="35"/>
        <v/>
      </c>
      <c r="H604" s="123" t="s">
        <v>649</v>
      </c>
      <c r="I604" s="12"/>
      <c r="J604" s="51"/>
      <c r="K604" s="51"/>
      <c r="L604" s="105">
        <v>35115</v>
      </c>
      <c r="M604" s="105">
        <v>192678</v>
      </c>
      <c r="N604" s="76" t="s">
        <v>615</v>
      </c>
      <c r="O604" s="47"/>
      <c r="P604" s="54" t="s">
        <v>611</v>
      </c>
      <c r="Q604" s="54"/>
      <c r="R604" s="112"/>
    </row>
    <row r="605" spans="1:18">
      <c r="A605" s="20">
        <v>35113</v>
      </c>
      <c r="B605" s="61" t="s">
        <v>346</v>
      </c>
      <c r="C605" s="10">
        <v>10</v>
      </c>
      <c r="D605" s="11">
        <f>VLOOKUP(A605,ПрайсЛист!$A$8:$D$680,4,0)</f>
        <v>99.995999999999995</v>
      </c>
      <c r="E605" s="24"/>
      <c r="F605" s="12">
        <f t="shared" si="34"/>
        <v>0</v>
      </c>
      <c r="G605" s="12" t="str">
        <f t="shared" si="35"/>
        <v/>
      </c>
      <c r="H605" s="12"/>
      <c r="I605" s="12"/>
      <c r="J605" s="51" t="s">
        <v>529</v>
      </c>
      <c r="K605" s="51" t="s">
        <v>530</v>
      </c>
      <c r="L605" s="105" t="s">
        <v>611</v>
      </c>
      <c r="M605" s="105" t="s">
        <v>530</v>
      </c>
      <c r="N605" s="51"/>
      <c r="O605" s="47"/>
      <c r="P605" s="54" t="s">
        <v>611</v>
      </c>
      <c r="Q605" s="54"/>
      <c r="R605" s="112"/>
    </row>
    <row r="606" spans="1:18">
      <c r="A606" s="20">
        <v>192267</v>
      </c>
      <c r="B606" s="61" t="s">
        <v>368</v>
      </c>
      <c r="C606" s="10">
        <v>10</v>
      </c>
      <c r="D606" s="69">
        <f>VLOOKUP(A606,ПрайсЛист!$A:$G,7,0)</f>
        <v>519.39599999999996</v>
      </c>
      <c r="E606" s="24"/>
      <c r="F606" s="12">
        <f t="shared" si="34"/>
        <v>0</v>
      </c>
      <c r="G606" s="12" t="str">
        <f t="shared" si="35"/>
        <v/>
      </c>
      <c r="H606" s="123" t="s">
        <v>649</v>
      </c>
      <c r="I606" s="12"/>
      <c r="J606" s="51"/>
      <c r="K606" s="51"/>
      <c r="L606" s="105">
        <v>104680</v>
      </c>
      <c r="M606" s="105">
        <v>192267</v>
      </c>
      <c r="N606" s="76" t="s">
        <v>615</v>
      </c>
      <c r="O606" s="47"/>
      <c r="P606" s="54" t="s">
        <v>611</v>
      </c>
      <c r="Q606" s="54"/>
      <c r="R606" s="112"/>
    </row>
    <row r="607" spans="1:18">
      <c r="A607" s="20">
        <v>56639</v>
      </c>
      <c r="B607" s="61" t="s">
        <v>209</v>
      </c>
      <c r="C607" s="10">
        <v>10</v>
      </c>
      <c r="D607" s="11">
        <f>VLOOKUP(A607,ПрайсЛист!$A$8:$D$680,4,0)</f>
        <v>192.01199999999997</v>
      </c>
      <c r="E607" s="24"/>
      <c r="F607" s="12">
        <f t="shared" ref="F607:F630" si="36">E607*D607-(D607*E607*$J$3)</f>
        <v>0</v>
      </c>
      <c r="G607" s="12" t="str">
        <f t="shared" si="35"/>
        <v/>
      </c>
      <c r="H607" s="12"/>
      <c r="I607" s="12"/>
      <c r="J607" s="51"/>
      <c r="K607" s="51" t="s">
        <v>530</v>
      </c>
      <c r="L607" s="105" t="s">
        <v>611</v>
      </c>
      <c r="M607" s="105" t="s">
        <v>530</v>
      </c>
      <c r="N607" s="51"/>
      <c r="O607" s="47"/>
      <c r="P607" s="54" t="s">
        <v>611</v>
      </c>
      <c r="Q607" s="54"/>
      <c r="R607" s="112"/>
    </row>
    <row r="608" spans="1:18">
      <c r="A608" s="20">
        <v>203709</v>
      </c>
      <c r="B608" s="61" t="s">
        <v>76</v>
      </c>
      <c r="C608" s="10">
        <v>10</v>
      </c>
      <c r="D608" s="69">
        <f>VLOOKUP(A608,ПрайсЛист!$A:$G,7,0)</f>
        <v>212.53200000000001</v>
      </c>
      <c r="E608" s="24"/>
      <c r="F608" s="12">
        <f t="shared" si="36"/>
        <v>0</v>
      </c>
      <c r="G608" s="12" t="str">
        <f t="shared" si="35"/>
        <v/>
      </c>
      <c r="H608" s="123" t="s">
        <v>649</v>
      </c>
      <c r="I608" s="12"/>
      <c r="J608" s="51"/>
      <c r="K608" s="51" t="s">
        <v>559</v>
      </c>
      <c r="L608" s="105">
        <v>56935</v>
      </c>
      <c r="M608" s="105">
        <v>203709</v>
      </c>
      <c r="N608" s="131" t="s">
        <v>615</v>
      </c>
      <c r="O608" s="47"/>
      <c r="P608" s="54" t="s">
        <v>611</v>
      </c>
      <c r="Q608" s="54"/>
      <c r="R608" s="112"/>
    </row>
    <row r="609" spans="1:18">
      <c r="A609" s="20">
        <v>203229</v>
      </c>
      <c r="B609" s="61" t="s">
        <v>89</v>
      </c>
      <c r="C609" s="10">
        <v>10</v>
      </c>
      <c r="D609" s="69">
        <f>VLOOKUP(A609,ПрайсЛист!$A:$G,7,0)</f>
        <v>212.53200000000001</v>
      </c>
      <c r="E609" s="24"/>
      <c r="F609" s="12">
        <f t="shared" si="36"/>
        <v>0</v>
      </c>
      <c r="G609" s="12" t="str">
        <f t="shared" si="35"/>
        <v/>
      </c>
      <c r="H609" s="123" t="s">
        <v>649</v>
      </c>
      <c r="I609" s="12"/>
      <c r="J609" s="51"/>
      <c r="K609" s="51"/>
      <c r="L609" s="105">
        <v>58519</v>
      </c>
      <c r="M609" s="105">
        <v>203229</v>
      </c>
      <c r="N609" s="131" t="s">
        <v>615</v>
      </c>
      <c r="O609" s="47"/>
      <c r="P609" s="54" t="s">
        <v>611</v>
      </c>
      <c r="Q609" s="54"/>
      <c r="R609" s="112"/>
    </row>
    <row r="610" spans="1:18">
      <c r="A610" s="20">
        <v>192251</v>
      </c>
      <c r="B610" s="61" t="s">
        <v>203</v>
      </c>
      <c r="C610" s="10">
        <v>10</v>
      </c>
      <c r="D610" s="69">
        <f>VLOOKUP(A610,ПрайсЛист!$A:$G,7,0)</f>
        <v>189.636</v>
      </c>
      <c r="E610" s="24"/>
      <c r="F610" s="12">
        <f t="shared" si="36"/>
        <v>0</v>
      </c>
      <c r="G610" s="12" t="str">
        <f t="shared" si="35"/>
        <v/>
      </c>
      <c r="H610" s="123" t="s">
        <v>649</v>
      </c>
      <c r="I610" s="12"/>
      <c r="J610" s="51"/>
      <c r="K610" s="51"/>
      <c r="L610" s="105">
        <v>55657</v>
      </c>
      <c r="M610" s="105">
        <v>192251</v>
      </c>
      <c r="N610" s="76" t="s">
        <v>615</v>
      </c>
      <c r="O610" s="49" t="str">
        <f>IF((E610/10)=ROUND(E610/10,0),"","ВВЕДИТЕ ЗНАЧЕН. КРАТНОЕ 10")</f>
        <v/>
      </c>
      <c r="P610" s="54" t="s">
        <v>611</v>
      </c>
      <c r="Q610" s="54"/>
      <c r="R610" s="112"/>
    </row>
    <row r="611" spans="1:18">
      <c r="A611" s="20">
        <v>75423</v>
      </c>
      <c r="B611" s="61" t="s">
        <v>172</v>
      </c>
      <c r="C611" s="10">
        <v>10</v>
      </c>
      <c r="D611" s="69">
        <f>VLOOKUP(A611,ПрайсЛист!$A:$G,7,0)</f>
        <v>189.636</v>
      </c>
      <c r="E611" s="24"/>
      <c r="F611" s="12">
        <f t="shared" si="36"/>
        <v>0</v>
      </c>
      <c r="G611" s="12" t="str">
        <f t="shared" si="35"/>
        <v/>
      </c>
      <c r="H611" s="123" t="s">
        <v>649</v>
      </c>
      <c r="I611" s="12"/>
      <c r="J611" s="51"/>
      <c r="K611" s="51" t="s">
        <v>559</v>
      </c>
      <c r="L611" s="105">
        <v>75423</v>
      </c>
      <c r="M611" s="108" t="s">
        <v>610</v>
      </c>
      <c r="N611" s="107" t="s">
        <v>616</v>
      </c>
      <c r="O611" s="47"/>
      <c r="P611" s="54" t="s">
        <v>611</v>
      </c>
      <c r="Q611" s="54"/>
      <c r="R611" s="112"/>
    </row>
    <row r="612" spans="1:18">
      <c r="A612" s="20">
        <v>74515</v>
      </c>
      <c r="B612" s="61" t="s">
        <v>138</v>
      </c>
      <c r="C612" s="10">
        <v>10</v>
      </c>
      <c r="D612" s="11">
        <f>VLOOKUP(A612,ПрайсЛист!$A$8:$D$680,4,0)</f>
        <v>10.511999999999999</v>
      </c>
      <c r="E612" s="24"/>
      <c r="F612" s="12">
        <f t="shared" si="36"/>
        <v>0</v>
      </c>
      <c r="G612" s="12" t="str">
        <f t="shared" si="35"/>
        <v/>
      </c>
      <c r="H612" s="12"/>
      <c r="I612" s="12"/>
      <c r="J612" s="51" t="s">
        <v>529</v>
      </c>
      <c r="K612" s="51" t="s">
        <v>530</v>
      </c>
      <c r="L612" s="105" t="s">
        <v>611</v>
      </c>
      <c r="M612" s="105" t="s">
        <v>530</v>
      </c>
      <c r="N612" s="51"/>
      <c r="O612" s="47"/>
      <c r="P612" s="54" t="s">
        <v>611</v>
      </c>
      <c r="Q612" s="54"/>
      <c r="R612" s="112"/>
    </row>
    <row r="613" spans="1:18">
      <c r="A613" s="20">
        <v>81755</v>
      </c>
      <c r="B613" s="61" t="s">
        <v>197</v>
      </c>
      <c r="C613" s="10">
        <v>10</v>
      </c>
      <c r="D613" s="69">
        <f>VLOOKUP(A613,ПрайсЛист!$A:$G,7,0)</f>
        <v>258.28800000000001</v>
      </c>
      <c r="E613" s="24"/>
      <c r="F613" s="12">
        <f t="shared" si="36"/>
        <v>0</v>
      </c>
      <c r="G613" s="12" t="str">
        <f t="shared" si="35"/>
        <v/>
      </c>
      <c r="H613" s="123" t="s">
        <v>649</v>
      </c>
      <c r="I613" s="12"/>
      <c r="J613" s="51"/>
      <c r="K613" s="51" t="s">
        <v>559</v>
      </c>
      <c r="L613" s="105">
        <v>81755</v>
      </c>
      <c r="M613" s="108" t="s">
        <v>610</v>
      </c>
      <c r="N613" s="107" t="s">
        <v>616</v>
      </c>
      <c r="O613" s="47"/>
      <c r="P613" s="54" t="s">
        <v>611</v>
      </c>
      <c r="Q613" s="54"/>
      <c r="R613" s="112"/>
    </row>
    <row r="614" spans="1:18">
      <c r="A614" s="20">
        <v>192661</v>
      </c>
      <c r="B614" s="61" t="s">
        <v>8</v>
      </c>
      <c r="C614" s="10">
        <v>10</v>
      </c>
      <c r="D614" s="69">
        <f>VLOOKUP(A614,ПрайсЛист!$A:$G,7,0)</f>
        <v>223.01999999999998</v>
      </c>
      <c r="E614" s="24"/>
      <c r="F614" s="12">
        <f t="shared" si="36"/>
        <v>0</v>
      </c>
      <c r="G614" s="12" t="str">
        <f t="shared" si="35"/>
        <v/>
      </c>
      <c r="H614" s="123" t="s">
        <v>649</v>
      </c>
      <c r="I614" s="12"/>
      <c r="J614" s="51"/>
      <c r="K614" s="51"/>
      <c r="L614" s="105">
        <v>55605</v>
      </c>
      <c r="M614" s="105">
        <v>192661</v>
      </c>
      <c r="N614" s="76" t="s">
        <v>615</v>
      </c>
      <c r="O614" s="49" t="str">
        <f>IF((E614/10)=ROUND(E614/10,0),"","ВВЕДИТЕ ЗНАЧЕН. КРАТНОЕ 10")</f>
        <v/>
      </c>
      <c r="P614" s="54" t="s">
        <v>611</v>
      </c>
      <c r="Q614" s="54"/>
      <c r="R614" s="112"/>
    </row>
    <row r="615" spans="1:18">
      <c r="A615" s="20">
        <v>55608</v>
      </c>
      <c r="B615" s="61" t="s">
        <v>201</v>
      </c>
      <c r="C615" s="10">
        <v>10</v>
      </c>
      <c r="D615" s="11">
        <f>VLOOKUP(A615,ПрайсЛист!$A$8:$D$680,4,0)</f>
        <v>278.77199999999999</v>
      </c>
      <c r="E615" s="24"/>
      <c r="F615" s="12">
        <f t="shared" si="36"/>
        <v>0</v>
      </c>
      <c r="G615" s="12" t="str">
        <f t="shared" si="35"/>
        <v/>
      </c>
      <c r="H615" s="12"/>
      <c r="I615" s="12"/>
      <c r="J615" s="51"/>
      <c r="K615" s="51" t="s">
        <v>530</v>
      </c>
      <c r="L615" s="105"/>
      <c r="M615" s="105" t="s">
        <v>530</v>
      </c>
      <c r="N615" s="107"/>
      <c r="O615" s="47"/>
      <c r="P615" s="54" t="s">
        <v>611</v>
      </c>
      <c r="Q615" s="54"/>
      <c r="R615" s="112"/>
    </row>
    <row r="616" spans="1:18">
      <c r="A616" s="20">
        <v>55609</v>
      </c>
      <c r="B616" s="61" t="s">
        <v>202</v>
      </c>
      <c r="C616" s="10">
        <v>10</v>
      </c>
      <c r="D616" s="11">
        <f>VLOOKUP(A616,ПрайсЛист!$A$8:$D$680,4,0)</f>
        <v>278.77199999999999</v>
      </c>
      <c r="E616" s="24"/>
      <c r="F616" s="12">
        <f t="shared" si="36"/>
        <v>0</v>
      </c>
      <c r="G616" s="12" t="str">
        <f t="shared" si="35"/>
        <v/>
      </c>
      <c r="H616" s="12"/>
      <c r="I616" s="12"/>
      <c r="J616" s="51"/>
      <c r="K616" s="51" t="s">
        <v>530</v>
      </c>
      <c r="L616" s="105"/>
      <c r="M616" s="105" t="s">
        <v>530</v>
      </c>
      <c r="N616" s="107"/>
      <c r="O616" s="47"/>
      <c r="P616" s="54" t="s">
        <v>611</v>
      </c>
      <c r="Q616" s="54"/>
      <c r="R616" s="112"/>
    </row>
    <row r="617" spans="1:18">
      <c r="A617" s="20">
        <v>192253</v>
      </c>
      <c r="B617" s="61" t="s">
        <v>173</v>
      </c>
      <c r="C617" s="10">
        <v>10</v>
      </c>
      <c r="D617" s="69">
        <f>VLOOKUP(A617,ПрайсЛист!$A:$G,7,0)</f>
        <v>223.01999999999998</v>
      </c>
      <c r="E617" s="24"/>
      <c r="F617" s="12">
        <f t="shared" si="36"/>
        <v>0</v>
      </c>
      <c r="G617" s="12" t="str">
        <f t="shared" si="35"/>
        <v/>
      </c>
      <c r="H617" s="123" t="s">
        <v>649</v>
      </c>
      <c r="I617" s="12"/>
      <c r="J617" s="51"/>
      <c r="K617" s="51"/>
      <c r="L617" s="105">
        <v>76575</v>
      </c>
      <c r="M617" s="105">
        <v>192253</v>
      </c>
      <c r="N617" s="76" t="s">
        <v>615</v>
      </c>
      <c r="O617" s="47"/>
      <c r="P617" s="54" t="s">
        <v>611</v>
      </c>
      <c r="Q617" s="54"/>
      <c r="R617" s="112"/>
    </row>
    <row r="618" spans="1:18">
      <c r="A618" s="20">
        <v>65763</v>
      </c>
      <c r="B618" s="61" t="s">
        <v>503</v>
      </c>
      <c r="C618" s="10">
        <v>10</v>
      </c>
      <c r="D618" s="69">
        <f>VLOOKUP(A618,ПрайсЛист!$A:$G,7,0)</f>
        <v>223.01999999999998</v>
      </c>
      <c r="E618" s="24"/>
      <c r="F618" s="12">
        <f t="shared" si="36"/>
        <v>0</v>
      </c>
      <c r="G618" s="12" t="str">
        <f t="shared" si="35"/>
        <v/>
      </c>
      <c r="H618" s="123" t="s">
        <v>649</v>
      </c>
      <c r="I618" s="12"/>
      <c r="J618" s="51"/>
      <c r="K618" s="51" t="s">
        <v>559</v>
      </c>
      <c r="L618" s="105">
        <v>65763</v>
      </c>
      <c r="M618" s="105">
        <v>203228</v>
      </c>
      <c r="N618" s="107" t="s">
        <v>616</v>
      </c>
      <c r="O618" s="47"/>
      <c r="P618" s="54" t="s">
        <v>611</v>
      </c>
      <c r="Q618" s="54"/>
      <c r="R618" s="112"/>
    </row>
    <row r="619" spans="1:18">
      <c r="A619" s="20">
        <v>203222</v>
      </c>
      <c r="B619" s="61" t="s">
        <v>129</v>
      </c>
      <c r="C619" s="10">
        <v>10</v>
      </c>
      <c r="D619" s="69">
        <f>VLOOKUP(A619,ПрайсЛист!$A:$G,7,0)</f>
        <v>296.41199999999998</v>
      </c>
      <c r="E619" s="24"/>
      <c r="F619" s="12">
        <f t="shared" si="36"/>
        <v>0</v>
      </c>
      <c r="G619" s="12" t="str">
        <f t="shared" si="35"/>
        <v/>
      </c>
      <c r="H619" s="123" t="s">
        <v>649</v>
      </c>
      <c r="I619" s="12"/>
      <c r="J619" s="51"/>
      <c r="K619" s="51" t="s">
        <v>559</v>
      </c>
      <c r="L619" s="105">
        <v>72809</v>
      </c>
      <c r="M619" s="105">
        <v>203222</v>
      </c>
      <c r="N619" s="107" t="s">
        <v>616</v>
      </c>
      <c r="O619" s="49" t="str">
        <f>IF((E619/10)=ROUND(E619/10,0),"","ВВЕДИТЕ ЗНАЧЕН. КРАТНОЕ 10")</f>
        <v/>
      </c>
      <c r="P619" s="54" t="s">
        <v>611</v>
      </c>
      <c r="Q619" s="54"/>
      <c r="R619" s="112"/>
    </row>
    <row r="620" spans="1:18">
      <c r="A620" s="20">
        <v>192260</v>
      </c>
      <c r="B620" s="61" t="s">
        <v>174</v>
      </c>
      <c r="C620" s="10">
        <v>10</v>
      </c>
      <c r="D620" s="69">
        <f>VLOOKUP(A620,ПрайсЛист!$A:$G,7,0)</f>
        <v>258.28800000000001</v>
      </c>
      <c r="E620" s="24"/>
      <c r="F620" s="12">
        <f t="shared" si="36"/>
        <v>0</v>
      </c>
      <c r="G620" s="12" t="str">
        <f t="shared" si="35"/>
        <v/>
      </c>
      <c r="H620" s="123" t="s">
        <v>649</v>
      </c>
      <c r="I620" s="12"/>
      <c r="J620" s="51"/>
      <c r="K620" s="51"/>
      <c r="L620" s="105">
        <v>78049</v>
      </c>
      <c r="M620" s="105">
        <v>192260</v>
      </c>
      <c r="N620" s="76" t="s">
        <v>615</v>
      </c>
      <c r="O620" s="47"/>
      <c r="P620" s="54" t="s">
        <v>611</v>
      </c>
      <c r="Q620" s="54"/>
      <c r="R620" s="112"/>
    </row>
    <row r="621" spans="1:18">
      <c r="A621" s="20">
        <v>203231</v>
      </c>
      <c r="B621" s="61" t="s">
        <v>177</v>
      </c>
      <c r="C621" s="10">
        <v>10</v>
      </c>
      <c r="D621" s="69">
        <f>VLOOKUP(A621,ПрайсЛист!$A:$G,7,0)</f>
        <v>258.28800000000001</v>
      </c>
      <c r="E621" s="24"/>
      <c r="F621" s="12">
        <f t="shared" si="36"/>
        <v>0</v>
      </c>
      <c r="G621" s="12" t="str">
        <f t="shared" si="35"/>
        <v/>
      </c>
      <c r="H621" s="123" t="s">
        <v>649</v>
      </c>
      <c r="I621" s="12"/>
      <c r="J621" s="51"/>
      <c r="K621" s="51"/>
      <c r="L621" s="105">
        <v>78214</v>
      </c>
      <c r="M621" s="105">
        <v>203231</v>
      </c>
      <c r="N621" s="107" t="s">
        <v>615</v>
      </c>
      <c r="O621" s="47"/>
      <c r="P621" s="54" t="s">
        <v>611</v>
      </c>
      <c r="Q621" s="54"/>
      <c r="R621" s="112"/>
    </row>
    <row r="622" spans="1:18">
      <c r="A622" s="20">
        <v>30897</v>
      </c>
      <c r="B622" s="61" t="s">
        <v>120</v>
      </c>
      <c r="C622" s="10">
        <v>5</v>
      </c>
      <c r="D622" s="11">
        <f>VLOOKUP(A622,ПрайсЛист!$A$8:$D$680,4,0)</f>
        <v>495.58799999999997</v>
      </c>
      <c r="E622" s="24"/>
      <c r="F622" s="12">
        <f t="shared" si="36"/>
        <v>0</v>
      </c>
      <c r="G622" s="12" t="str">
        <f t="shared" si="35"/>
        <v/>
      </c>
      <c r="H622" s="12"/>
      <c r="I622" s="12"/>
      <c r="J622" s="51"/>
      <c r="K622" s="51" t="s">
        <v>530</v>
      </c>
      <c r="L622" s="105"/>
      <c r="M622" s="105" t="s">
        <v>530</v>
      </c>
      <c r="N622" s="107"/>
      <c r="O622" s="49" t="str">
        <f>IF((E622/5)=ROUND(E622/5,0),"","ВВЕДИТЕ ЗНАЧЕН. КРАТНОЕ 5")</f>
        <v/>
      </c>
      <c r="P622" s="54" t="s">
        <v>611</v>
      </c>
      <c r="Q622" s="54"/>
      <c r="R622" s="112"/>
    </row>
    <row r="623" spans="1:18">
      <c r="A623" s="20">
        <v>86628</v>
      </c>
      <c r="B623" s="61" t="s">
        <v>504</v>
      </c>
      <c r="C623" s="10">
        <v>5</v>
      </c>
      <c r="D623" s="11">
        <f>VLOOKUP(A623,ПрайсЛист!$A$8:$D$680,4,0)</f>
        <v>475.34399999999999</v>
      </c>
      <c r="E623" s="24"/>
      <c r="F623" s="12">
        <f t="shared" si="36"/>
        <v>0</v>
      </c>
      <c r="G623" s="12" t="str">
        <f t="shared" si="35"/>
        <v/>
      </c>
      <c r="H623" s="12"/>
      <c r="I623" s="12"/>
      <c r="J623" s="51"/>
      <c r="K623" s="51" t="s">
        <v>530</v>
      </c>
      <c r="L623" s="105"/>
      <c r="M623" s="105" t="s">
        <v>530</v>
      </c>
      <c r="N623" s="107"/>
      <c r="O623" s="49" t="str">
        <f>IF((E623/5)=ROUND(E623/5,0),"","ВВЕДИТЕ ЗНАЧЕН. КРАТНОЕ 5")</f>
        <v/>
      </c>
      <c r="P623" s="54" t="s">
        <v>611</v>
      </c>
      <c r="Q623" s="54"/>
      <c r="R623" s="112"/>
    </row>
    <row r="624" spans="1:18">
      <c r="A624" s="20">
        <v>203226</v>
      </c>
      <c r="B624" s="61" t="s">
        <v>139</v>
      </c>
      <c r="C624" s="10">
        <v>10</v>
      </c>
      <c r="D624" s="69">
        <f>VLOOKUP(A624,ПрайсЛист!$A:$G,7,0)</f>
        <v>309.75599999999997</v>
      </c>
      <c r="E624" s="24"/>
      <c r="F624" s="12">
        <f t="shared" si="36"/>
        <v>0</v>
      </c>
      <c r="G624" s="12" t="str">
        <f t="shared" si="35"/>
        <v/>
      </c>
      <c r="H624" s="123" t="s">
        <v>649</v>
      </c>
      <c r="I624" s="12"/>
      <c r="J624" s="51"/>
      <c r="K624" s="51"/>
      <c r="L624" s="105">
        <v>74517</v>
      </c>
      <c r="M624" s="105">
        <v>203226</v>
      </c>
      <c r="N624" s="107" t="s">
        <v>615</v>
      </c>
      <c r="O624" s="47"/>
      <c r="P624" s="54" t="s">
        <v>611</v>
      </c>
      <c r="Q624" s="54"/>
      <c r="R624" s="112"/>
    </row>
    <row r="625" spans="1:18">
      <c r="A625" s="20">
        <v>203230</v>
      </c>
      <c r="B625" s="61" t="s">
        <v>176</v>
      </c>
      <c r="C625" s="10">
        <v>10</v>
      </c>
      <c r="D625" s="69">
        <f>VLOOKUP(A625,ПрайсЛист!$A:$G,7,0)</f>
        <v>309.75599999999997</v>
      </c>
      <c r="E625" s="24"/>
      <c r="F625" s="12">
        <f t="shared" si="36"/>
        <v>0</v>
      </c>
      <c r="G625" s="12" t="str">
        <f t="shared" si="35"/>
        <v/>
      </c>
      <c r="H625" s="123" t="s">
        <v>649</v>
      </c>
      <c r="I625" s="12"/>
      <c r="J625" s="51"/>
      <c r="K625" s="51"/>
      <c r="L625" s="105">
        <v>78190</v>
      </c>
      <c r="M625" s="105">
        <v>203230</v>
      </c>
      <c r="N625" s="107" t="s">
        <v>615</v>
      </c>
      <c r="O625" s="47"/>
      <c r="P625" s="54" t="s">
        <v>611</v>
      </c>
      <c r="Q625" s="54"/>
      <c r="R625" s="112"/>
    </row>
    <row r="626" spans="1:18">
      <c r="A626" s="20">
        <v>203236</v>
      </c>
      <c r="B626" s="61" t="s">
        <v>505</v>
      </c>
      <c r="C626" s="10">
        <v>10</v>
      </c>
      <c r="D626" s="69">
        <f>VLOOKUP(A626,ПрайсЛист!$A:$G,7,0)</f>
        <v>378.37200000000001</v>
      </c>
      <c r="E626" s="24"/>
      <c r="F626" s="12">
        <f t="shared" si="36"/>
        <v>0</v>
      </c>
      <c r="G626" s="12" t="str">
        <f t="shared" si="35"/>
        <v/>
      </c>
      <c r="H626" s="123" t="s">
        <v>649</v>
      </c>
      <c r="I626" s="12"/>
      <c r="J626" s="51"/>
      <c r="K626" s="51"/>
      <c r="L626" s="105">
        <v>74521</v>
      </c>
      <c r="M626" s="105">
        <v>203236</v>
      </c>
      <c r="N626" s="107" t="s">
        <v>615</v>
      </c>
      <c r="O626" s="47"/>
      <c r="P626" s="54" t="s">
        <v>611</v>
      </c>
      <c r="Q626" s="54"/>
      <c r="R626" s="112"/>
    </row>
    <row r="627" spans="1:18">
      <c r="A627" s="20">
        <v>19980</v>
      </c>
      <c r="B627" s="61" t="s">
        <v>264</v>
      </c>
      <c r="C627" s="10">
        <v>10</v>
      </c>
      <c r="D627" s="11">
        <f>VLOOKUP(A627,ПрайсЛист!$A$8:$D$680,4,0)</f>
        <v>17.843999999999998</v>
      </c>
      <c r="E627" s="24"/>
      <c r="F627" s="12">
        <f t="shared" si="36"/>
        <v>0</v>
      </c>
      <c r="G627" s="12" t="str">
        <f t="shared" si="35"/>
        <v/>
      </c>
      <c r="H627" s="12"/>
      <c r="I627" s="12"/>
      <c r="J627" s="51" t="s">
        <v>529</v>
      </c>
      <c r="K627" s="51" t="s">
        <v>530</v>
      </c>
      <c r="L627" s="105" t="s">
        <v>611</v>
      </c>
      <c r="M627" s="105" t="s">
        <v>530</v>
      </c>
      <c r="N627" s="51"/>
      <c r="O627" s="47"/>
      <c r="P627" s="54" t="s">
        <v>611</v>
      </c>
      <c r="Q627" s="54"/>
      <c r="R627" s="112"/>
    </row>
    <row r="628" spans="1:18">
      <c r="A628" s="20">
        <v>19765</v>
      </c>
      <c r="B628" s="61" t="s">
        <v>141</v>
      </c>
      <c r="C628" s="10">
        <v>10</v>
      </c>
      <c r="D628" s="11">
        <f>VLOOKUP(A628,ПрайсЛист!$A$8:$D$680,4,0)</f>
        <v>19.5</v>
      </c>
      <c r="E628" s="24"/>
      <c r="F628" s="12">
        <f t="shared" si="36"/>
        <v>0</v>
      </c>
      <c r="G628" s="12" t="str">
        <f t="shared" si="35"/>
        <v/>
      </c>
      <c r="H628" s="12"/>
      <c r="I628" s="12"/>
      <c r="J628" s="51" t="s">
        <v>529</v>
      </c>
      <c r="K628" s="51" t="s">
        <v>530</v>
      </c>
      <c r="L628" s="105" t="s">
        <v>611</v>
      </c>
      <c r="M628" s="105" t="s">
        <v>530</v>
      </c>
      <c r="N628" s="51"/>
      <c r="O628" s="47"/>
      <c r="P628" s="54" t="s">
        <v>611</v>
      </c>
      <c r="Q628" s="54"/>
      <c r="R628" s="112"/>
    </row>
    <row r="629" spans="1:18">
      <c r="A629" s="20">
        <v>20017</v>
      </c>
      <c r="B629" s="61" t="s">
        <v>265</v>
      </c>
      <c r="C629" s="10">
        <v>10</v>
      </c>
      <c r="D629" s="11">
        <f>VLOOKUP(A629,ПрайсЛист!$A$8:$D$680,4,0)</f>
        <v>22.26</v>
      </c>
      <c r="E629" s="24"/>
      <c r="F629" s="12">
        <f t="shared" si="36"/>
        <v>0</v>
      </c>
      <c r="G629" s="12" t="str">
        <f t="shared" si="35"/>
        <v/>
      </c>
      <c r="H629" s="12"/>
      <c r="I629" s="12"/>
      <c r="J629" s="51" t="s">
        <v>529</v>
      </c>
      <c r="K629" s="51" t="s">
        <v>530</v>
      </c>
      <c r="L629" s="105" t="s">
        <v>611</v>
      </c>
      <c r="M629" s="105" t="s">
        <v>530</v>
      </c>
      <c r="N629" s="51"/>
      <c r="O629" s="47"/>
      <c r="P629" s="54" t="s">
        <v>611</v>
      </c>
      <c r="Q629" s="54"/>
      <c r="R629" s="112"/>
    </row>
    <row r="630" spans="1:18">
      <c r="A630" s="20">
        <v>58995</v>
      </c>
      <c r="B630" s="61" t="s">
        <v>506</v>
      </c>
      <c r="C630" s="10">
        <v>6</v>
      </c>
      <c r="D630" s="11">
        <f>VLOOKUP(A630,ПрайсЛист!$A$8:$D$680,4,0)</f>
        <v>440.14800000000002</v>
      </c>
      <c r="E630" s="24"/>
      <c r="F630" s="12">
        <f t="shared" si="36"/>
        <v>0</v>
      </c>
      <c r="G630" s="12" t="str">
        <f t="shared" ref="G630:G675" si="37">IFERROR(F630/E630,"")</f>
        <v/>
      </c>
      <c r="H630" s="12"/>
      <c r="I630" s="12"/>
      <c r="J630" s="51"/>
      <c r="K630" s="51" t="s">
        <v>530</v>
      </c>
      <c r="L630" s="105" t="s">
        <v>611</v>
      </c>
      <c r="M630" s="105"/>
      <c r="N630" s="51"/>
      <c r="O630" s="49" t="str">
        <f>IF((E630/2)=ROUND(E630/2,0),"","ВВЕДИТЕ ЗНАЧЕН. КРАТНОЕ 2")</f>
        <v/>
      </c>
      <c r="P630" s="54" t="s">
        <v>611</v>
      </c>
      <c r="Q630" s="54"/>
      <c r="R630" s="112"/>
    </row>
    <row r="631" spans="1:18">
      <c r="A631" s="28"/>
      <c r="B631" s="63" t="s">
        <v>6</v>
      </c>
      <c r="C631" s="10" t="s">
        <v>611</v>
      </c>
      <c r="D631" s="11"/>
      <c r="E631" s="24"/>
      <c r="F631" s="12"/>
      <c r="G631" s="12" t="str">
        <f t="shared" si="37"/>
        <v/>
      </c>
      <c r="H631" s="12"/>
      <c r="I631" s="12"/>
      <c r="J631" s="51"/>
      <c r="K631" s="51"/>
      <c r="L631" s="105" t="s">
        <v>611</v>
      </c>
      <c r="M631" s="105"/>
      <c r="N631" s="51"/>
      <c r="O631" s="47"/>
      <c r="P631" s="54" t="s">
        <v>611</v>
      </c>
      <c r="Q631" s="54"/>
      <c r="R631" s="112"/>
    </row>
    <row r="632" spans="1:18">
      <c r="A632" s="20">
        <v>191017</v>
      </c>
      <c r="B632" s="61" t="s">
        <v>575</v>
      </c>
      <c r="C632" s="10">
        <v>50</v>
      </c>
      <c r="D632" s="69">
        <f>VLOOKUP(A632,ПрайсЛист!$A:$G,7,0)</f>
        <v>107.47199999999999</v>
      </c>
      <c r="E632" s="24"/>
      <c r="F632" s="12">
        <f t="shared" ref="F632:F678" si="38">E632*D632-(D632*E632*$J$3)</f>
        <v>0</v>
      </c>
      <c r="G632" s="12" t="str">
        <f t="shared" si="37"/>
        <v/>
      </c>
      <c r="H632" s="123" t="s">
        <v>649</v>
      </c>
      <c r="I632" s="12"/>
      <c r="J632" s="51"/>
      <c r="K632" s="51"/>
      <c r="L632" s="105">
        <v>56332</v>
      </c>
      <c r="M632" s="105">
        <v>191017</v>
      </c>
      <c r="N632" s="76" t="s">
        <v>615</v>
      </c>
      <c r="O632" s="47"/>
      <c r="P632" s="54" t="s">
        <v>611</v>
      </c>
      <c r="Q632" s="54" t="s">
        <v>534</v>
      </c>
      <c r="R632" s="112"/>
    </row>
    <row r="633" spans="1:18">
      <c r="A633" s="20">
        <v>191018</v>
      </c>
      <c r="B633" s="61" t="s">
        <v>576</v>
      </c>
      <c r="C633" s="10">
        <v>50</v>
      </c>
      <c r="D633" s="69">
        <f>VLOOKUP(A633,ПрайсЛист!$A:$G,7,0)</f>
        <v>107.47199999999999</v>
      </c>
      <c r="E633" s="24"/>
      <c r="F633" s="12">
        <f t="shared" si="38"/>
        <v>0</v>
      </c>
      <c r="G633" s="12" t="str">
        <f t="shared" si="37"/>
        <v/>
      </c>
      <c r="H633" s="123" t="s">
        <v>649</v>
      </c>
      <c r="I633" s="12"/>
      <c r="J633" s="51"/>
      <c r="K633" s="51"/>
      <c r="L633" s="105">
        <v>56333</v>
      </c>
      <c r="M633" s="105">
        <v>191018</v>
      </c>
      <c r="N633" s="76" t="s">
        <v>615</v>
      </c>
      <c r="O633" s="47"/>
      <c r="P633" s="54" t="s">
        <v>611</v>
      </c>
      <c r="Q633" s="54"/>
      <c r="R633" s="112"/>
    </row>
    <row r="634" spans="1:18">
      <c r="A634" s="20">
        <v>191019</v>
      </c>
      <c r="B634" s="61" t="s">
        <v>577</v>
      </c>
      <c r="C634" s="10">
        <v>50</v>
      </c>
      <c r="D634" s="69">
        <f>VLOOKUP(A634,ПрайсЛист!$A:$G,7,0)</f>
        <v>107.47199999999999</v>
      </c>
      <c r="E634" s="24"/>
      <c r="F634" s="12">
        <f t="shared" si="38"/>
        <v>0</v>
      </c>
      <c r="G634" s="12" t="str">
        <f t="shared" si="37"/>
        <v/>
      </c>
      <c r="H634" s="123" t="s">
        <v>649</v>
      </c>
      <c r="I634" s="12"/>
      <c r="J634" s="51"/>
      <c r="K634" s="51"/>
      <c r="L634" s="105">
        <v>56334</v>
      </c>
      <c r="M634" s="105">
        <v>191019</v>
      </c>
      <c r="N634" s="76" t="s">
        <v>615</v>
      </c>
      <c r="O634" s="47"/>
      <c r="P634" s="54" t="s">
        <v>611</v>
      </c>
      <c r="Q634" s="54"/>
      <c r="R634" s="112"/>
    </row>
    <row r="635" spans="1:18">
      <c r="A635" s="20">
        <v>191020</v>
      </c>
      <c r="B635" s="61" t="s">
        <v>578</v>
      </c>
      <c r="C635" s="10">
        <v>50</v>
      </c>
      <c r="D635" s="69">
        <f>VLOOKUP(A635,ПрайсЛист!$A:$G,7,0)</f>
        <v>107.47199999999999</v>
      </c>
      <c r="E635" s="24"/>
      <c r="F635" s="12">
        <f t="shared" si="38"/>
        <v>0</v>
      </c>
      <c r="G635" s="12" t="str">
        <f t="shared" si="37"/>
        <v/>
      </c>
      <c r="H635" s="123" t="s">
        <v>649</v>
      </c>
      <c r="I635" s="12"/>
      <c r="J635" s="51"/>
      <c r="K635" s="51"/>
      <c r="L635" s="105">
        <v>56335</v>
      </c>
      <c r="M635" s="105">
        <v>191020</v>
      </c>
      <c r="N635" s="76" t="s">
        <v>615</v>
      </c>
      <c r="O635" s="47"/>
      <c r="P635" s="54" t="s">
        <v>611</v>
      </c>
      <c r="Q635" s="54"/>
      <c r="R635" s="112"/>
    </row>
    <row r="636" spans="1:18">
      <c r="A636" s="20">
        <v>191021</v>
      </c>
      <c r="B636" s="61" t="s">
        <v>579</v>
      </c>
      <c r="C636" s="10">
        <v>50</v>
      </c>
      <c r="D636" s="69">
        <f>VLOOKUP(A636,ПрайсЛист!$A:$G,7,0)</f>
        <v>107.47199999999999</v>
      </c>
      <c r="E636" s="24"/>
      <c r="F636" s="12">
        <f t="shared" si="38"/>
        <v>0</v>
      </c>
      <c r="G636" s="12" t="str">
        <f>IFERROR(F636/E636,"")</f>
        <v/>
      </c>
      <c r="H636" s="123" t="s">
        <v>649</v>
      </c>
      <c r="I636" s="12"/>
      <c r="J636" s="51"/>
      <c r="K636" s="51"/>
      <c r="L636" s="105">
        <v>56336</v>
      </c>
      <c r="M636" s="105">
        <v>191021</v>
      </c>
      <c r="N636" s="76" t="s">
        <v>615</v>
      </c>
      <c r="O636" s="47"/>
      <c r="P636" s="54" t="s">
        <v>611</v>
      </c>
      <c r="Q636" s="54"/>
      <c r="R636" s="112"/>
    </row>
    <row r="637" spans="1:18">
      <c r="A637" s="20">
        <v>191052</v>
      </c>
      <c r="B637" s="61" t="s">
        <v>580</v>
      </c>
      <c r="C637" s="10">
        <v>50</v>
      </c>
      <c r="D637" s="69">
        <f>VLOOKUP(A637,ПрайсЛист!$A:$G,7,0)</f>
        <v>107.47199999999999</v>
      </c>
      <c r="E637" s="24"/>
      <c r="F637" s="12">
        <f t="shared" si="38"/>
        <v>0</v>
      </c>
      <c r="G637" s="12" t="str">
        <f t="shared" si="37"/>
        <v/>
      </c>
      <c r="H637" s="123" t="s">
        <v>649</v>
      </c>
      <c r="I637" s="12"/>
      <c r="J637" s="51"/>
      <c r="K637" s="51"/>
      <c r="L637" s="105">
        <v>56337</v>
      </c>
      <c r="M637" s="105">
        <v>191052</v>
      </c>
      <c r="N637" s="76" t="s">
        <v>615</v>
      </c>
      <c r="O637" s="47"/>
      <c r="P637" s="54" t="s">
        <v>611</v>
      </c>
      <c r="Q637" s="54"/>
      <c r="R637" s="112"/>
    </row>
    <row r="638" spans="1:18">
      <c r="A638" s="20">
        <v>191053</v>
      </c>
      <c r="B638" s="61" t="s">
        <v>581</v>
      </c>
      <c r="C638" s="10">
        <v>50</v>
      </c>
      <c r="D638" s="69">
        <f>VLOOKUP(A638,ПрайсЛист!$A:$G,7,0)</f>
        <v>139.04400000000001</v>
      </c>
      <c r="E638" s="24"/>
      <c r="F638" s="12">
        <f t="shared" si="38"/>
        <v>0</v>
      </c>
      <c r="G638" s="12" t="str">
        <f t="shared" si="37"/>
        <v/>
      </c>
      <c r="H638" s="123" t="s">
        <v>649</v>
      </c>
      <c r="I638" s="12"/>
      <c r="J638" s="51"/>
      <c r="K638" s="51"/>
      <c r="L638" s="105">
        <v>56344</v>
      </c>
      <c r="M638" s="105">
        <v>191053</v>
      </c>
      <c r="N638" s="76" t="s">
        <v>615</v>
      </c>
      <c r="O638" s="47"/>
      <c r="P638" s="54" t="s">
        <v>611</v>
      </c>
      <c r="Q638" s="54" t="s">
        <v>534</v>
      </c>
      <c r="R638" s="112"/>
    </row>
    <row r="639" spans="1:18">
      <c r="A639" s="20">
        <v>191054</v>
      </c>
      <c r="B639" s="61" t="s">
        <v>582</v>
      </c>
      <c r="C639" s="10">
        <v>50</v>
      </c>
      <c r="D639" s="69">
        <f>VLOOKUP(A639,ПрайсЛист!$A:$G,7,0)</f>
        <v>139.04400000000001</v>
      </c>
      <c r="E639" s="24"/>
      <c r="F639" s="12">
        <f t="shared" si="38"/>
        <v>0</v>
      </c>
      <c r="G639" s="12" t="str">
        <f t="shared" si="37"/>
        <v/>
      </c>
      <c r="H639" s="123" t="s">
        <v>649</v>
      </c>
      <c r="I639" s="12"/>
      <c r="J639" s="51"/>
      <c r="K639" s="51"/>
      <c r="L639" s="105">
        <v>56345</v>
      </c>
      <c r="M639" s="105">
        <v>191054</v>
      </c>
      <c r="N639" s="76" t="s">
        <v>615</v>
      </c>
      <c r="O639" s="47"/>
      <c r="P639" s="54" t="s">
        <v>611</v>
      </c>
      <c r="Q639" s="54"/>
      <c r="R639" s="112"/>
    </row>
    <row r="640" spans="1:18">
      <c r="A640" s="20">
        <v>191055</v>
      </c>
      <c r="B640" s="61" t="s">
        <v>583</v>
      </c>
      <c r="C640" s="10">
        <v>50</v>
      </c>
      <c r="D640" s="69">
        <f>VLOOKUP(A640,ПрайсЛист!$A:$G,7,0)</f>
        <v>139.04400000000001</v>
      </c>
      <c r="E640" s="24"/>
      <c r="F640" s="12">
        <f t="shared" si="38"/>
        <v>0</v>
      </c>
      <c r="G640" s="12" t="str">
        <f t="shared" si="37"/>
        <v/>
      </c>
      <c r="H640" s="123" t="s">
        <v>649</v>
      </c>
      <c r="I640" s="12"/>
      <c r="J640" s="51"/>
      <c r="K640" s="51"/>
      <c r="L640" s="105">
        <v>56346</v>
      </c>
      <c r="M640" s="105">
        <v>191055</v>
      </c>
      <c r="N640" s="76" t="s">
        <v>615</v>
      </c>
      <c r="O640" s="47"/>
      <c r="P640" s="54" t="s">
        <v>611</v>
      </c>
      <c r="Q640" s="54"/>
      <c r="R640" s="112"/>
    </row>
    <row r="641" spans="1:18">
      <c r="A641" s="20">
        <v>191056</v>
      </c>
      <c r="B641" s="61" t="s">
        <v>584</v>
      </c>
      <c r="C641" s="10">
        <v>50</v>
      </c>
      <c r="D641" s="69">
        <f>VLOOKUP(A641,ПрайсЛист!$A:$G,7,0)</f>
        <v>139.04400000000001</v>
      </c>
      <c r="E641" s="24"/>
      <c r="F641" s="12">
        <f t="shared" si="38"/>
        <v>0</v>
      </c>
      <c r="G641" s="12" t="str">
        <f t="shared" si="37"/>
        <v/>
      </c>
      <c r="H641" s="123" t="s">
        <v>649</v>
      </c>
      <c r="I641" s="12"/>
      <c r="J641" s="51"/>
      <c r="K641" s="51"/>
      <c r="L641" s="105">
        <v>56347</v>
      </c>
      <c r="M641" s="105">
        <v>191056</v>
      </c>
      <c r="N641" s="76" t="s">
        <v>615</v>
      </c>
      <c r="O641" s="47"/>
      <c r="P641" s="54" t="s">
        <v>611</v>
      </c>
      <c r="Q641" s="54"/>
      <c r="R641" s="112"/>
    </row>
    <row r="642" spans="1:18">
      <c r="A642" s="20">
        <v>56348</v>
      </c>
      <c r="B642" s="61" t="s">
        <v>585</v>
      </c>
      <c r="C642" s="10">
        <v>50</v>
      </c>
      <c r="D642" s="69">
        <f>VLOOKUP(A642,ПрайсЛист!$A:$G,7,0)</f>
        <v>139.04400000000001</v>
      </c>
      <c r="E642" s="24"/>
      <c r="F642" s="12">
        <f t="shared" si="38"/>
        <v>0</v>
      </c>
      <c r="G642" s="12" t="str">
        <f t="shared" si="37"/>
        <v/>
      </c>
      <c r="H642" s="123" t="s">
        <v>649</v>
      </c>
      <c r="I642" s="12"/>
      <c r="J642" s="51"/>
      <c r="K642" s="51" t="s">
        <v>559</v>
      </c>
      <c r="L642" s="105">
        <v>56348</v>
      </c>
      <c r="M642" s="105">
        <v>203207</v>
      </c>
      <c r="N642" s="107" t="s">
        <v>616</v>
      </c>
      <c r="O642" s="47"/>
      <c r="P642" s="54" t="s">
        <v>611</v>
      </c>
      <c r="Q642" s="54"/>
      <c r="R642" s="112"/>
    </row>
    <row r="643" spans="1:18">
      <c r="A643" s="20">
        <v>191057</v>
      </c>
      <c r="B643" s="61" t="s">
        <v>586</v>
      </c>
      <c r="C643" s="10">
        <v>50</v>
      </c>
      <c r="D643" s="69">
        <f>VLOOKUP(A643,ПрайсЛист!$A:$G,7,0)</f>
        <v>139.04400000000001</v>
      </c>
      <c r="E643" s="24"/>
      <c r="F643" s="12">
        <f t="shared" si="38"/>
        <v>0</v>
      </c>
      <c r="G643" s="12" t="str">
        <f t="shared" si="37"/>
        <v/>
      </c>
      <c r="H643" s="123" t="s">
        <v>649</v>
      </c>
      <c r="I643" s="12"/>
      <c r="J643" s="51"/>
      <c r="K643" s="51"/>
      <c r="L643" s="105">
        <v>56349</v>
      </c>
      <c r="M643" s="105">
        <v>191057</v>
      </c>
      <c r="N643" s="76" t="s">
        <v>615</v>
      </c>
      <c r="O643" s="47"/>
      <c r="P643" s="54" t="s">
        <v>611</v>
      </c>
      <c r="Q643" s="54"/>
      <c r="R643" s="112"/>
    </row>
    <row r="644" spans="1:18">
      <c r="A644" s="20">
        <v>191058</v>
      </c>
      <c r="B644" s="61" t="s">
        <v>587</v>
      </c>
      <c r="C644" s="10">
        <v>30</v>
      </c>
      <c r="D644" s="69">
        <f>VLOOKUP(A644,ПрайсЛист!$A:$G,7,0)</f>
        <v>327.26400000000001</v>
      </c>
      <c r="E644" s="24"/>
      <c r="F644" s="12">
        <f t="shared" si="38"/>
        <v>0</v>
      </c>
      <c r="G644" s="12" t="str">
        <f t="shared" si="37"/>
        <v/>
      </c>
      <c r="H644" s="123" t="s">
        <v>649</v>
      </c>
      <c r="I644" s="12"/>
      <c r="J644" s="51"/>
      <c r="K644" s="51"/>
      <c r="L644" s="105">
        <v>56360</v>
      </c>
      <c r="M644" s="105">
        <v>191058</v>
      </c>
      <c r="N644" s="76" t="s">
        <v>615</v>
      </c>
      <c r="O644" s="47"/>
      <c r="P644" s="54" t="s">
        <v>611</v>
      </c>
      <c r="Q644" s="54"/>
      <c r="R644" s="112"/>
    </row>
    <row r="645" spans="1:18">
      <c r="A645" s="20">
        <v>192654</v>
      </c>
      <c r="B645" s="61" t="s">
        <v>588</v>
      </c>
      <c r="C645" s="10">
        <v>30</v>
      </c>
      <c r="D645" s="69">
        <f>VLOOKUP(A645,ПрайсЛист!$A:$G,7,0)</f>
        <v>327.26400000000001</v>
      </c>
      <c r="E645" s="24"/>
      <c r="F645" s="12">
        <f t="shared" si="38"/>
        <v>0</v>
      </c>
      <c r="G645" s="12" t="str">
        <f t="shared" si="37"/>
        <v/>
      </c>
      <c r="H645" s="123" t="s">
        <v>649</v>
      </c>
      <c r="I645" s="12"/>
      <c r="J645" s="51"/>
      <c r="K645" s="51"/>
      <c r="L645" s="105">
        <v>56361</v>
      </c>
      <c r="M645" s="105">
        <v>192654</v>
      </c>
      <c r="N645" s="76" t="s">
        <v>615</v>
      </c>
      <c r="O645" s="47"/>
      <c r="P645" s="54" t="s">
        <v>611</v>
      </c>
      <c r="Q645" s="54"/>
      <c r="R645" s="112"/>
    </row>
    <row r="646" spans="1:18">
      <c r="A646" s="20">
        <v>203205</v>
      </c>
      <c r="B646" s="61" t="s">
        <v>589</v>
      </c>
      <c r="C646" s="10">
        <v>30</v>
      </c>
      <c r="D646" s="69">
        <f>VLOOKUP(A646,ПрайсЛист!$A:$G,7,0)</f>
        <v>327.26400000000001</v>
      </c>
      <c r="E646" s="24"/>
      <c r="F646" s="12">
        <f t="shared" si="38"/>
        <v>0</v>
      </c>
      <c r="G646" s="12" t="str">
        <f t="shared" si="37"/>
        <v/>
      </c>
      <c r="H646" s="123" t="s">
        <v>649</v>
      </c>
      <c r="I646" s="12"/>
      <c r="J646" s="51"/>
      <c r="K646" s="51"/>
      <c r="L646" s="105">
        <v>56362</v>
      </c>
      <c r="M646" s="105">
        <v>203205</v>
      </c>
      <c r="N646" s="107" t="s">
        <v>615</v>
      </c>
      <c r="O646" s="47"/>
      <c r="P646" s="54" t="s">
        <v>611</v>
      </c>
      <c r="Q646" s="54"/>
      <c r="R646" s="112"/>
    </row>
    <row r="647" spans="1:18">
      <c r="A647" s="20">
        <v>191059</v>
      </c>
      <c r="B647" s="61" t="s">
        <v>590</v>
      </c>
      <c r="C647" s="10">
        <v>30</v>
      </c>
      <c r="D647" s="69">
        <f>VLOOKUP(A647,ПрайсЛист!$A:$G,7,0)</f>
        <v>327.26400000000001</v>
      </c>
      <c r="E647" s="24"/>
      <c r="F647" s="12">
        <f t="shared" si="38"/>
        <v>0</v>
      </c>
      <c r="G647" s="12" t="str">
        <f t="shared" si="37"/>
        <v/>
      </c>
      <c r="H647" s="123" t="s">
        <v>649</v>
      </c>
      <c r="I647" s="12"/>
      <c r="J647" s="51"/>
      <c r="K647" s="51"/>
      <c r="L647" s="105">
        <v>56363</v>
      </c>
      <c r="M647" s="105">
        <v>191059</v>
      </c>
      <c r="N647" s="76" t="s">
        <v>615</v>
      </c>
      <c r="O647" s="47"/>
      <c r="P647" s="54" t="s">
        <v>611</v>
      </c>
      <c r="Q647" s="54"/>
      <c r="R647" s="112"/>
    </row>
    <row r="648" spans="1:18">
      <c r="A648" s="20">
        <v>56364</v>
      </c>
      <c r="B648" s="34" t="s">
        <v>609</v>
      </c>
      <c r="C648" s="10">
        <v>30</v>
      </c>
      <c r="D648" s="69">
        <f>VLOOKUP(A648,ПрайсЛист!$A:$G,7,0)</f>
        <v>327.26400000000001</v>
      </c>
      <c r="E648" s="24"/>
      <c r="F648" s="12">
        <f t="shared" si="38"/>
        <v>0</v>
      </c>
      <c r="G648" s="12" t="str">
        <f t="shared" si="37"/>
        <v/>
      </c>
      <c r="H648" s="123" t="s">
        <v>649</v>
      </c>
      <c r="I648" s="12"/>
      <c r="J648" s="51"/>
      <c r="K648" s="51"/>
      <c r="L648" s="105">
        <v>56364</v>
      </c>
      <c r="M648" s="108" t="s">
        <v>610</v>
      </c>
      <c r="N648" s="107" t="s">
        <v>616</v>
      </c>
      <c r="O648" s="47"/>
      <c r="P648" s="54" t="s">
        <v>611</v>
      </c>
      <c r="Q648" s="54"/>
      <c r="R648" s="112"/>
    </row>
    <row r="649" spans="1:18">
      <c r="A649" s="20">
        <v>191060</v>
      </c>
      <c r="B649" s="61" t="s">
        <v>591</v>
      </c>
      <c r="C649" s="10">
        <v>30</v>
      </c>
      <c r="D649" s="69">
        <f>VLOOKUP(A649,ПрайсЛист!$A:$G,7,0)</f>
        <v>327.26400000000001</v>
      </c>
      <c r="E649" s="24"/>
      <c r="F649" s="12">
        <f t="shared" si="38"/>
        <v>0</v>
      </c>
      <c r="G649" s="12" t="str">
        <f t="shared" si="37"/>
        <v/>
      </c>
      <c r="H649" s="123" t="s">
        <v>649</v>
      </c>
      <c r="I649" s="12"/>
      <c r="J649" s="51"/>
      <c r="K649" s="51"/>
      <c r="L649" s="105">
        <v>56365</v>
      </c>
      <c r="M649" s="105">
        <v>191060</v>
      </c>
      <c r="N649" s="76" t="s">
        <v>615</v>
      </c>
      <c r="O649" s="47"/>
      <c r="P649" s="54" t="s">
        <v>611</v>
      </c>
      <c r="Q649" s="54"/>
      <c r="R649" s="112"/>
    </row>
    <row r="650" spans="1:18">
      <c r="A650" s="20">
        <v>191061</v>
      </c>
      <c r="B650" s="61" t="s">
        <v>543</v>
      </c>
      <c r="C650" s="10">
        <v>1</v>
      </c>
      <c r="D650" s="11">
        <f>VLOOKUP(A650,ПрайсЛист!$A$8:$D$680,4,0)</f>
        <v>856.69199999999989</v>
      </c>
      <c r="E650" s="24"/>
      <c r="F650" s="12">
        <f t="shared" si="38"/>
        <v>0</v>
      </c>
      <c r="G650" s="12" t="str">
        <f>IFERROR(F650/E650,"")</f>
        <v/>
      </c>
      <c r="H650" s="12"/>
      <c r="I650" s="12"/>
      <c r="J650" s="51"/>
      <c r="K650" s="51"/>
      <c r="L650" s="105">
        <v>151782</v>
      </c>
      <c r="M650" s="105">
        <v>191061</v>
      </c>
      <c r="N650" s="76" t="s">
        <v>615</v>
      </c>
      <c r="O650" s="47"/>
      <c r="P650" s="54" t="s">
        <v>611</v>
      </c>
      <c r="Q650" s="54"/>
      <c r="R650" s="112"/>
    </row>
    <row r="651" spans="1:18">
      <c r="A651" s="20">
        <v>192655</v>
      </c>
      <c r="B651" s="61" t="s">
        <v>544</v>
      </c>
      <c r="C651" s="10">
        <v>1</v>
      </c>
      <c r="D651" s="11">
        <f>VLOOKUP(A651,ПрайсЛист!$A$8:$D$680,4,0)</f>
        <v>856.69199999999989</v>
      </c>
      <c r="E651" s="24"/>
      <c r="F651" s="12">
        <f t="shared" si="38"/>
        <v>0</v>
      </c>
      <c r="G651" s="12" t="str">
        <f>IFERROR(F651/E651,"")</f>
        <v/>
      </c>
      <c r="H651" s="12"/>
      <c r="I651" s="12"/>
      <c r="J651" s="51"/>
      <c r="K651" s="51"/>
      <c r="L651" s="105">
        <v>151785</v>
      </c>
      <c r="M651" s="105">
        <v>192655</v>
      </c>
      <c r="N651" s="76" t="s">
        <v>615</v>
      </c>
      <c r="O651" s="47"/>
      <c r="P651" s="54" t="s">
        <v>611</v>
      </c>
      <c r="Q651" s="54"/>
      <c r="R651" s="112"/>
    </row>
    <row r="652" spans="1:18">
      <c r="A652" s="20">
        <v>191062</v>
      </c>
      <c r="B652" s="61" t="s">
        <v>545</v>
      </c>
      <c r="C652" s="10">
        <v>1</v>
      </c>
      <c r="D652" s="11">
        <f>VLOOKUP(A652,ПрайсЛист!$A$8:$D$680,4,0)</f>
        <v>856.69199999999989</v>
      </c>
      <c r="E652" s="24"/>
      <c r="F652" s="12">
        <f t="shared" si="38"/>
        <v>0</v>
      </c>
      <c r="G652" s="12" t="str">
        <f>IFERROR(F652/E652,"")</f>
        <v/>
      </c>
      <c r="H652" s="12"/>
      <c r="I652" s="12"/>
      <c r="J652" s="51"/>
      <c r="K652" s="51"/>
      <c r="L652" s="105">
        <v>150440</v>
      </c>
      <c r="M652" s="105">
        <v>191062</v>
      </c>
      <c r="N652" s="76" t="s">
        <v>615</v>
      </c>
      <c r="O652" s="47"/>
      <c r="P652" s="54" t="s">
        <v>611</v>
      </c>
      <c r="Q652" s="54"/>
      <c r="R652" s="112"/>
    </row>
    <row r="653" spans="1:18">
      <c r="A653" s="20">
        <v>64311</v>
      </c>
      <c r="B653" s="61" t="s">
        <v>194</v>
      </c>
      <c r="C653" s="10">
        <v>10</v>
      </c>
      <c r="D653" s="11">
        <f>VLOOKUP(A653,ПрайсЛист!$A$8:$D$680,4,0)</f>
        <v>444.52799999999996</v>
      </c>
      <c r="E653" s="24"/>
      <c r="F653" s="12">
        <f t="shared" si="38"/>
        <v>0</v>
      </c>
      <c r="G653" s="12" t="str">
        <f t="shared" si="37"/>
        <v/>
      </c>
      <c r="H653" s="12"/>
      <c r="I653" s="12"/>
      <c r="J653" s="51"/>
      <c r="K653" s="51"/>
      <c r="L653" s="105" t="s">
        <v>611</v>
      </c>
      <c r="M653" s="105"/>
      <c r="N653" s="51"/>
      <c r="O653" s="47"/>
      <c r="P653" s="54" t="s">
        <v>611</v>
      </c>
      <c r="Q653" s="54"/>
      <c r="R653" s="112"/>
    </row>
    <row r="654" spans="1:18">
      <c r="A654" s="20">
        <v>2614</v>
      </c>
      <c r="B654" s="61" t="s">
        <v>115</v>
      </c>
      <c r="C654" s="10">
        <v>10</v>
      </c>
      <c r="D654" s="11">
        <f>VLOOKUP(A654,ПрайсЛист!$A$8:$D$680,4,0)</f>
        <v>444.52799999999996</v>
      </c>
      <c r="E654" s="24"/>
      <c r="F654" s="12">
        <f t="shared" si="38"/>
        <v>0</v>
      </c>
      <c r="G654" s="12" t="str">
        <f t="shared" si="37"/>
        <v/>
      </c>
      <c r="H654" s="12"/>
      <c r="I654" s="12"/>
      <c r="J654" s="51"/>
      <c r="K654" s="51"/>
      <c r="L654" s="105" t="s">
        <v>611</v>
      </c>
      <c r="M654" s="105"/>
      <c r="N654" s="51"/>
      <c r="O654" s="47"/>
      <c r="P654" s="54" t="s">
        <v>611</v>
      </c>
      <c r="Q654" s="54"/>
      <c r="R654" s="112"/>
    </row>
    <row r="655" spans="1:18">
      <c r="A655" s="20">
        <v>53391</v>
      </c>
      <c r="B655" s="61" t="s">
        <v>214</v>
      </c>
      <c r="C655" s="10">
        <v>5</v>
      </c>
      <c r="D655" s="11">
        <f>VLOOKUP(A655,ПрайсЛист!$A$8:$D$680,4,0)</f>
        <v>558.68399999999997</v>
      </c>
      <c r="E655" s="24"/>
      <c r="F655" s="12">
        <f t="shared" si="38"/>
        <v>0</v>
      </c>
      <c r="G655" s="12" t="str">
        <f t="shared" si="37"/>
        <v/>
      </c>
      <c r="H655" s="12"/>
      <c r="I655" s="12"/>
      <c r="J655" s="51"/>
      <c r="K655" s="51" t="s">
        <v>530</v>
      </c>
      <c r="L655" s="105" t="s">
        <v>611</v>
      </c>
      <c r="M655" s="105"/>
      <c r="N655" s="51"/>
      <c r="O655" s="47"/>
      <c r="P655" s="54" t="s">
        <v>611</v>
      </c>
      <c r="Q655" s="54"/>
      <c r="R655" s="112"/>
    </row>
    <row r="656" spans="1:18">
      <c r="A656" s="20">
        <v>64312</v>
      </c>
      <c r="B656" s="61" t="s">
        <v>195</v>
      </c>
      <c r="C656" s="10">
        <v>10</v>
      </c>
      <c r="D656" s="11">
        <f>VLOOKUP(A656,ПрайсЛист!$A$8:$D$680,4,0)</f>
        <v>444.52799999999996</v>
      </c>
      <c r="E656" s="24"/>
      <c r="F656" s="12">
        <f t="shared" si="38"/>
        <v>0</v>
      </c>
      <c r="G656" s="12" t="str">
        <f t="shared" si="37"/>
        <v/>
      </c>
      <c r="H656" s="12"/>
      <c r="I656" s="12"/>
      <c r="J656" s="51"/>
      <c r="K656" s="51"/>
      <c r="L656" s="105" t="s">
        <v>611</v>
      </c>
      <c r="M656" s="105"/>
      <c r="N656" s="51"/>
      <c r="O656" s="47"/>
      <c r="P656" s="54" t="s">
        <v>611</v>
      </c>
      <c r="Q656" s="54"/>
      <c r="R656" s="112"/>
    </row>
    <row r="657" spans="1:18">
      <c r="A657" s="20">
        <v>2579</v>
      </c>
      <c r="B657" s="61" t="s">
        <v>157</v>
      </c>
      <c r="C657" s="10">
        <v>10</v>
      </c>
      <c r="D657" s="11">
        <f>VLOOKUP(A657,ПрайсЛист!$A$8:$D$680,4,0)</f>
        <v>444.52799999999996</v>
      </c>
      <c r="E657" s="24"/>
      <c r="F657" s="12">
        <f t="shared" si="38"/>
        <v>0</v>
      </c>
      <c r="G657" s="12" t="str">
        <f t="shared" si="37"/>
        <v/>
      </c>
      <c r="H657" s="12"/>
      <c r="I657" s="12"/>
      <c r="J657" s="51"/>
      <c r="K657" s="51"/>
      <c r="L657" s="105" t="s">
        <v>611</v>
      </c>
      <c r="M657" s="105"/>
      <c r="N657" s="51"/>
      <c r="O657" s="47"/>
      <c r="P657" s="54" t="s">
        <v>611</v>
      </c>
      <c r="Q657" s="54"/>
      <c r="R657" s="112"/>
    </row>
    <row r="658" spans="1:18">
      <c r="A658" s="20">
        <v>86616</v>
      </c>
      <c r="B658" s="61" t="s">
        <v>148</v>
      </c>
      <c r="C658" s="10">
        <v>10</v>
      </c>
      <c r="D658" s="11">
        <f>VLOOKUP(A658,ПрайсЛист!$A$8:$D$680,4,0)</f>
        <v>444.52799999999996</v>
      </c>
      <c r="E658" s="24"/>
      <c r="F658" s="12">
        <f t="shared" si="38"/>
        <v>0</v>
      </c>
      <c r="G658" s="12" t="str">
        <f t="shared" si="37"/>
        <v/>
      </c>
      <c r="H658" s="12"/>
      <c r="I658" s="12"/>
      <c r="J658" s="51"/>
      <c r="K658" s="51"/>
      <c r="L658" s="105" t="s">
        <v>611</v>
      </c>
      <c r="M658" s="105"/>
      <c r="N658" s="51"/>
      <c r="O658" s="47"/>
      <c r="P658" s="54" t="s">
        <v>611</v>
      </c>
      <c r="Q658" s="54"/>
      <c r="R658" s="112"/>
    </row>
    <row r="659" spans="1:18">
      <c r="A659" s="20">
        <v>86617</v>
      </c>
      <c r="B659" s="61" t="s">
        <v>149</v>
      </c>
      <c r="C659" s="10">
        <v>10</v>
      </c>
      <c r="D659" s="11">
        <f>VLOOKUP(A659,ПрайсЛист!$A$8:$D$680,4,0)</f>
        <v>444.52799999999996</v>
      </c>
      <c r="E659" s="24"/>
      <c r="F659" s="12">
        <f t="shared" si="38"/>
        <v>0</v>
      </c>
      <c r="G659" s="12" t="str">
        <f t="shared" si="37"/>
        <v/>
      </c>
      <c r="H659" s="12"/>
      <c r="I659" s="12"/>
      <c r="J659" s="51"/>
      <c r="K659" s="51"/>
      <c r="L659" s="105" t="s">
        <v>611</v>
      </c>
      <c r="M659" s="105"/>
      <c r="N659" s="51"/>
      <c r="O659" s="47"/>
      <c r="P659" s="54" t="s">
        <v>611</v>
      </c>
      <c r="Q659" s="54" t="s">
        <v>534</v>
      </c>
      <c r="R659" s="112"/>
    </row>
    <row r="660" spans="1:18">
      <c r="A660" s="20">
        <v>92392</v>
      </c>
      <c r="B660" s="61" t="s">
        <v>55</v>
      </c>
      <c r="C660" s="10">
        <v>1</v>
      </c>
      <c r="D660" s="11">
        <f>VLOOKUP(A660,ПрайсЛист!$A$8:$D$680,4,0)</f>
        <v>33.768000000000001</v>
      </c>
      <c r="E660" s="24"/>
      <c r="F660" s="12">
        <f t="shared" si="38"/>
        <v>0</v>
      </c>
      <c r="G660" s="12" t="str">
        <f t="shared" si="37"/>
        <v/>
      </c>
      <c r="H660" s="12"/>
      <c r="I660" s="12"/>
      <c r="J660" s="51"/>
      <c r="K660" s="51"/>
      <c r="L660" s="105">
        <v>89839</v>
      </c>
      <c r="M660" s="105">
        <v>92392</v>
      </c>
      <c r="N660" s="76" t="s">
        <v>615</v>
      </c>
      <c r="O660" s="47"/>
      <c r="P660" s="54" t="s">
        <v>611</v>
      </c>
      <c r="Q660" s="54"/>
      <c r="R660" s="112"/>
    </row>
    <row r="661" spans="1:18">
      <c r="A661" s="20">
        <v>121263</v>
      </c>
      <c r="B661" s="61" t="s">
        <v>347</v>
      </c>
      <c r="C661" s="10">
        <v>1</v>
      </c>
      <c r="D661" s="11">
        <f>VLOOKUP(A661,ПрайсЛист!$A$8:$D$680,4,0)</f>
        <v>1756.3319999999999</v>
      </c>
      <c r="E661" s="24"/>
      <c r="F661" s="12">
        <f t="shared" si="38"/>
        <v>0</v>
      </c>
      <c r="G661" s="12" t="str">
        <f t="shared" si="37"/>
        <v/>
      </c>
      <c r="H661" s="12"/>
      <c r="I661" s="12"/>
      <c r="J661" s="51"/>
      <c r="K661" s="51"/>
      <c r="L661" s="105" t="s">
        <v>611</v>
      </c>
      <c r="M661" s="105"/>
      <c r="N661" s="51"/>
      <c r="O661" s="47"/>
      <c r="P661" s="54" t="s">
        <v>611</v>
      </c>
      <c r="Q661" s="54"/>
      <c r="R661" s="112"/>
    </row>
    <row r="662" spans="1:18">
      <c r="A662" s="20">
        <v>66907</v>
      </c>
      <c r="B662" s="61" t="s">
        <v>215</v>
      </c>
      <c r="C662" s="10">
        <v>1</v>
      </c>
      <c r="D662" s="11">
        <f>VLOOKUP(A662,ПрайсЛист!$A$8:$D$680,4,0)</f>
        <v>3417.9959999999996</v>
      </c>
      <c r="E662" s="24"/>
      <c r="F662" s="12">
        <f t="shared" si="38"/>
        <v>0</v>
      </c>
      <c r="G662" s="12" t="str">
        <f t="shared" si="37"/>
        <v/>
      </c>
      <c r="H662" s="12"/>
      <c r="I662" s="12"/>
      <c r="J662" s="51"/>
      <c r="K662" s="51"/>
      <c r="L662" s="105" t="s">
        <v>611</v>
      </c>
      <c r="M662" s="105"/>
      <c r="N662" s="51"/>
      <c r="O662" s="47"/>
      <c r="P662" s="54" t="s">
        <v>611</v>
      </c>
      <c r="Q662" s="54"/>
      <c r="R662" s="112"/>
    </row>
    <row r="663" spans="1:18">
      <c r="A663" s="20">
        <v>66908</v>
      </c>
      <c r="B663" s="61" t="s">
        <v>507</v>
      </c>
      <c r="C663" s="10">
        <v>1</v>
      </c>
      <c r="D663" s="11">
        <f>VLOOKUP(A663,ПрайсЛист!$A$8:$D$680,4,0)</f>
        <v>3417.9959999999996</v>
      </c>
      <c r="E663" s="24"/>
      <c r="F663" s="12">
        <f t="shared" si="38"/>
        <v>0</v>
      </c>
      <c r="G663" s="12" t="str">
        <f t="shared" si="37"/>
        <v/>
      </c>
      <c r="H663" s="12"/>
      <c r="I663" s="12"/>
      <c r="J663" s="51"/>
      <c r="K663" s="51"/>
      <c r="L663" s="105" t="s">
        <v>611</v>
      </c>
      <c r="M663" s="105"/>
      <c r="N663" s="51"/>
      <c r="O663" s="47"/>
      <c r="P663" s="54" t="s">
        <v>611</v>
      </c>
      <c r="Q663" s="54"/>
      <c r="R663" s="112"/>
    </row>
    <row r="664" spans="1:18">
      <c r="A664" s="20">
        <v>72296</v>
      </c>
      <c r="B664" s="61" t="s">
        <v>251</v>
      </c>
      <c r="C664" s="10">
        <v>1</v>
      </c>
      <c r="D664" s="11">
        <f>VLOOKUP(A664,ПрайсЛист!$A$8:$D$680,4,0)</f>
        <v>111.48</v>
      </c>
      <c r="E664" s="24"/>
      <c r="F664" s="12">
        <f t="shared" si="38"/>
        <v>0</v>
      </c>
      <c r="G664" s="12" t="str">
        <f t="shared" si="37"/>
        <v/>
      </c>
      <c r="H664" s="12"/>
      <c r="I664" s="12"/>
      <c r="J664" s="51"/>
      <c r="K664" s="51"/>
      <c r="L664" s="105" t="s">
        <v>611</v>
      </c>
      <c r="M664" s="105"/>
      <c r="N664" s="51"/>
      <c r="O664" s="47"/>
      <c r="P664" s="54" t="s">
        <v>611</v>
      </c>
      <c r="Q664" s="54"/>
      <c r="R664" s="112"/>
    </row>
    <row r="665" spans="1:18">
      <c r="A665" s="20">
        <v>72299</v>
      </c>
      <c r="B665" s="61" t="s">
        <v>252</v>
      </c>
      <c r="C665" s="10">
        <v>1</v>
      </c>
      <c r="D665" s="11">
        <f>VLOOKUP(A665,ПрайсЛист!$A$8:$D$680,4,0)</f>
        <v>47.351999999999997</v>
      </c>
      <c r="E665" s="24"/>
      <c r="F665" s="12">
        <f t="shared" si="38"/>
        <v>0</v>
      </c>
      <c r="G665" s="12" t="str">
        <f t="shared" si="37"/>
        <v/>
      </c>
      <c r="H665" s="12"/>
      <c r="I665" s="12"/>
      <c r="J665" s="51" t="s">
        <v>533</v>
      </c>
      <c r="K665" s="51"/>
      <c r="L665" s="105" t="s">
        <v>611</v>
      </c>
      <c r="M665" s="105"/>
      <c r="N665" s="51"/>
      <c r="O665" s="47"/>
      <c r="P665" s="54" t="s">
        <v>611</v>
      </c>
      <c r="Q665" s="54"/>
      <c r="R665" s="112"/>
    </row>
    <row r="666" spans="1:18">
      <c r="A666" s="20">
        <v>58130</v>
      </c>
      <c r="B666" s="61" t="s">
        <v>87</v>
      </c>
      <c r="C666" s="10">
        <v>1500</v>
      </c>
      <c r="D666" s="11">
        <f>VLOOKUP(A666,ПрайсЛист!$A$8:$D$680,4,0)</f>
        <v>78.755999999999986</v>
      </c>
      <c r="E666" s="24"/>
      <c r="F666" s="12">
        <f t="shared" si="38"/>
        <v>0</v>
      </c>
      <c r="G666" s="12" t="str">
        <f>IFERROR(F666/E666,"")</f>
        <v/>
      </c>
      <c r="H666" s="12"/>
      <c r="I666" s="12"/>
      <c r="J666" s="51"/>
      <c r="K666" s="51"/>
      <c r="L666" s="105" t="s">
        <v>611</v>
      </c>
      <c r="M666" s="105"/>
      <c r="N666" s="51"/>
      <c r="O666" s="47"/>
      <c r="P666" s="54" t="s">
        <v>611</v>
      </c>
      <c r="Q666" s="54"/>
      <c r="R666" s="112"/>
    </row>
    <row r="667" spans="1:18">
      <c r="A667" s="20">
        <v>46069</v>
      </c>
      <c r="B667" s="61" t="s">
        <v>508</v>
      </c>
      <c r="C667" s="10">
        <v>1</v>
      </c>
      <c r="D667" s="11">
        <f>VLOOKUP(A667,ПрайсЛист!$A$8:$D$680,4,0)</f>
        <v>68.111999999999995</v>
      </c>
      <c r="E667" s="24"/>
      <c r="F667" s="12">
        <f t="shared" si="38"/>
        <v>0</v>
      </c>
      <c r="G667" s="12" t="str">
        <f t="shared" si="37"/>
        <v/>
      </c>
      <c r="H667" s="12"/>
      <c r="I667" s="12"/>
      <c r="J667" s="51"/>
      <c r="K667" s="51"/>
      <c r="L667" s="105" t="s">
        <v>611</v>
      </c>
      <c r="M667" s="105"/>
      <c r="N667" s="51"/>
      <c r="O667" s="47"/>
      <c r="P667" s="54" t="s">
        <v>611</v>
      </c>
      <c r="Q667" s="54"/>
      <c r="R667" s="112"/>
    </row>
    <row r="668" spans="1:18">
      <c r="A668" s="20">
        <v>46068</v>
      </c>
      <c r="B668" s="61" t="s">
        <v>509</v>
      </c>
      <c r="C668" s="10">
        <v>90</v>
      </c>
      <c r="D668" s="11">
        <f>VLOOKUP(A668,ПрайсЛист!$A$8:$D$680,4,0)</f>
        <v>69.156000000000006</v>
      </c>
      <c r="E668" s="24"/>
      <c r="F668" s="12">
        <f t="shared" si="38"/>
        <v>0</v>
      </c>
      <c r="G668" s="12" t="str">
        <f t="shared" si="37"/>
        <v/>
      </c>
      <c r="H668" s="12"/>
      <c r="I668" s="12"/>
      <c r="J668" s="51"/>
      <c r="K668" s="51"/>
      <c r="L668" s="105" t="s">
        <v>611</v>
      </c>
      <c r="M668" s="105"/>
      <c r="N668" s="51"/>
      <c r="O668" s="47"/>
      <c r="P668" s="54" t="s">
        <v>611</v>
      </c>
      <c r="Q668" s="54"/>
      <c r="R668" s="112"/>
    </row>
    <row r="669" spans="1:18">
      <c r="A669" s="20">
        <v>46070</v>
      </c>
      <c r="B669" s="61" t="s">
        <v>510</v>
      </c>
      <c r="C669" s="10">
        <v>70</v>
      </c>
      <c r="D669" s="11">
        <f>VLOOKUP(A669,ПрайсЛист!$A$8:$D$680,4,0)</f>
        <v>75.551999999999992</v>
      </c>
      <c r="E669" s="24"/>
      <c r="F669" s="12">
        <f t="shared" si="38"/>
        <v>0</v>
      </c>
      <c r="G669" s="12" t="str">
        <f t="shared" si="37"/>
        <v/>
      </c>
      <c r="H669" s="12"/>
      <c r="I669" s="12"/>
      <c r="J669" s="51"/>
      <c r="K669" s="51"/>
      <c r="L669" s="105" t="s">
        <v>611</v>
      </c>
      <c r="M669" s="105"/>
      <c r="N669" s="51"/>
      <c r="O669" s="47"/>
      <c r="P669" s="54" t="s">
        <v>611</v>
      </c>
      <c r="Q669" s="54"/>
      <c r="R669" s="112"/>
    </row>
    <row r="670" spans="1:18">
      <c r="A670" s="32">
        <v>80864</v>
      </c>
      <c r="B670" s="61" t="s">
        <v>511</v>
      </c>
      <c r="C670" s="10">
        <v>20</v>
      </c>
      <c r="D670" s="11">
        <f>VLOOKUP(A670,ПрайсЛист!$A$8:$D$680,4,0)</f>
        <v>27.684000000000001</v>
      </c>
      <c r="E670" s="24"/>
      <c r="F670" s="12">
        <f t="shared" si="38"/>
        <v>0</v>
      </c>
      <c r="G670" s="12" t="str">
        <f t="shared" si="37"/>
        <v/>
      </c>
      <c r="H670" s="12"/>
      <c r="I670" s="12"/>
      <c r="J670" s="51"/>
      <c r="K670" s="51"/>
      <c r="L670" s="105" t="s">
        <v>611</v>
      </c>
      <c r="M670" s="105"/>
      <c r="N670" s="51"/>
      <c r="O670" s="47"/>
      <c r="P670" s="54" t="s">
        <v>611</v>
      </c>
      <c r="Q670" s="54"/>
      <c r="R670" s="112"/>
    </row>
    <row r="671" spans="1:18">
      <c r="A671" s="32">
        <v>126599</v>
      </c>
      <c r="B671" s="61" t="s">
        <v>512</v>
      </c>
      <c r="C671" s="10">
        <v>10</v>
      </c>
      <c r="D671" s="11">
        <f>VLOOKUP(A671,ПрайсЛист!$A$8:$D$680,4,0)</f>
        <v>15.635999999999999</v>
      </c>
      <c r="E671" s="24"/>
      <c r="F671" s="12">
        <f t="shared" si="38"/>
        <v>0</v>
      </c>
      <c r="G671" s="12" t="str">
        <f t="shared" si="37"/>
        <v/>
      </c>
      <c r="H671" s="12"/>
      <c r="I671" s="12"/>
      <c r="J671" s="51"/>
      <c r="K671" s="51" t="s">
        <v>530</v>
      </c>
      <c r="L671" s="105" t="s">
        <v>611</v>
      </c>
      <c r="M671" s="105"/>
      <c r="N671" s="51"/>
      <c r="O671" s="47"/>
      <c r="P671" s="54" t="s">
        <v>611</v>
      </c>
      <c r="Q671" s="54"/>
      <c r="R671" s="112"/>
    </row>
    <row r="672" spans="1:18">
      <c r="A672" s="20">
        <v>86624</v>
      </c>
      <c r="B672" s="61" t="s">
        <v>336</v>
      </c>
      <c r="C672" s="10">
        <v>1</v>
      </c>
      <c r="D672" s="11">
        <f>VLOOKUP(A672,ПрайсЛист!$A$8:$D$680,4,0)</f>
        <v>6191.927999999999</v>
      </c>
      <c r="E672" s="24"/>
      <c r="F672" s="12">
        <f t="shared" si="38"/>
        <v>0</v>
      </c>
      <c r="G672" s="12" t="str">
        <f t="shared" si="37"/>
        <v/>
      </c>
      <c r="H672" s="12"/>
      <c r="I672" s="12"/>
      <c r="J672" s="51"/>
      <c r="K672" s="51"/>
      <c r="L672" s="105" t="s">
        <v>611</v>
      </c>
      <c r="M672" s="105"/>
      <c r="N672" s="51"/>
      <c r="O672" s="47"/>
      <c r="P672" s="54" t="s">
        <v>611</v>
      </c>
      <c r="Q672" s="54"/>
      <c r="R672" s="112"/>
    </row>
    <row r="673" spans="1:18">
      <c r="A673" s="20">
        <v>86621</v>
      </c>
      <c r="B673" s="61" t="s">
        <v>337</v>
      </c>
      <c r="C673" s="10">
        <v>1</v>
      </c>
      <c r="D673" s="11">
        <f>VLOOKUP(A673,ПрайсЛист!$A$8:$D$680,4,0)</f>
        <v>5594.46</v>
      </c>
      <c r="E673" s="24"/>
      <c r="F673" s="12">
        <f t="shared" si="38"/>
        <v>0</v>
      </c>
      <c r="G673" s="12" t="str">
        <f t="shared" si="37"/>
        <v/>
      </c>
      <c r="H673" s="12"/>
      <c r="I673" s="12"/>
      <c r="J673" s="51"/>
      <c r="K673" s="51"/>
      <c r="L673" s="105" t="s">
        <v>611</v>
      </c>
      <c r="M673" s="105"/>
      <c r="N673" s="51"/>
      <c r="O673" s="47"/>
      <c r="P673" s="54" t="s">
        <v>611</v>
      </c>
      <c r="Q673" s="54"/>
      <c r="R673" s="112"/>
    </row>
    <row r="674" spans="1:18">
      <c r="A674" s="20">
        <v>58855</v>
      </c>
      <c r="B674" s="61" t="s">
        <v>79</v>
      </c>
      <c r="C674" s="10">
        <v>1</v>
      </c>
      <c r="D674" s="11">
        <f>VLOOKUP(A674,ПрайсЛист!$A$8:$D$680,4,0)</f>
        <v>5414.28</v>
      </c>
      <c r="E674" s="24"/>
      <c r="F674" s="12">
        <f t="shared" si="38"/>
        <v>0</v>
      </c>
      <c r="G674" s="12" t="str">
        <f t="shared" si="37"/>
        <v/>
      </c>
      <c r="H674" s="12"/>
      <c r="I674" s="12"/>
      <c r="J674" s="51"/>
      <c r="K674" s="51" t="s">
        <v>530</v>
      </c>
      <c r="L674" s="105" t="s">
        <v>611</v>
      </c>
      <c r="M674" s="105"/>
      <c r="N674" s="51"/>
      <c r="O674" s="47"/>
      <c r="P674" s="54" t="s">
        <v>611</v>
      </c>
      <c r="Q674" s="54"/>
      <c r="R674" s="112"/>
    </row>
    <row r="675" spans="1:18">
      <c r="A675" s="20">
        <v>58877</v>
      </c>
      <c r="B675" s="61" t="s">
        <v>513</v>
      </c>
      <c r="C675" s="10">
        <v>1</v>
      </c>
      <c r="D675" s="11">
        <f>VLOOKUP(A675,ПрайсЛист!$A$8:$D$680,4,0)</f>
        <v>7251.7319999999991</v>
      </c>
      <c r="E675" s="24"/>
      <c r="F675" s="12">
        <f t="shared" si="38"/>
        <v>0</v>
      </c>
      <c r="G675" s="12" t="str">
        <f t="shared" si="37"/>
        <v/>
      </c>
      <c r="H675" s="12"/>
      <c r="I675" s="12"/>
      <c r="J675" s="51"/>
      <c r="K675" s="51" t="s">
        <v>530</v>
      </c>
      <c r="L675" s="105" t="s">
        <v>611</v>
      </c>
      <c r="M675" s="105"/>
      <c r="N675" s="51"/>
      <c r="O675" s="47"/>
      <c r="P675" s="54" t="s">
        <v>611</v>
      </c>
      <c r="Q675" s="54"/>
      <c r="R675" s="112"/>
    </row>
    <row r="676" spans="1:18">
      <c r="A676" s="20">
        <v>58878</v>
      </c>
      <c r="B676" s="61" t="s">
        <v>514</v>
      </c>
      <c r="C676" s="10">
        <v>1</v>
      </c>
      <c r="D676" s="11">
        <f>VLOOKUP(A676,ПрайсЛист!$A$8:$D$680,4,0)</f>
        <v>4088.8199999999997</v>
      </c>
      <c r="E676" s="24"/>
      <c r="F676" s="12">
        <f t="shared" si="38"/>
        <v>0</v>
      </c>
      <c r="G676" s="12" t="str">
        <f>IFERROR(F676/E676,"")</f>
        <v/>
      </c>
      <c r="H676" s="12"/>
      <c r="I676" s="12"/>
      <c r="J676" s="51"/>
      <c r="K676" s="51" t="s">
        <v>530</v>
      </c>
      <c r="L676" s="105" t="s">
        <v>611</v>
      </c>
      <c r="M676" s="105"/>
      <c r="N676" s="51"/>
      <c r="O676" s="47"/>
      <c r="P676" s="54" t="s">
        <v>611</v>
      </c>
      <c r="Q676" s="54"/>
      <c r="R676" s="112"/>
    </row>
    <row r="677" spans="1:18">
      <c r="A677" s="33">
        <v>70100</v>
      </c>
      <c r="B677" s="61" t="s">
        <v>306</v>
      </c>
      <c r="C677" s="10">
        <v>1</v>
      </c>
      <c r="D677" s="11">
        <f>VLOOKUP(A677,ПрайсЛист!$A$8:$D$680,4,0)</f>
        <v>3013.6080000000002</v>
      </c>
      <c r="E677" s="24"/>
      <c r="F677" s="12">
        <f t="shared" si="38"/>
        <v>0</v>
      </c>
      <c r="G677" s="12" t="str">
        <f>IFERROR(F677/E677,"")</f>
        <v/>
      </c>
      <c r="H677" s="12"/>
      <c r="I677" s="12"/>
      <c r="J677" s="51"/>
      <c r="K677" s="51"/>
      <c r="L677" s="105" t="s">
        <v>611</v>
      </c>
      <c r="M677" s="105"/>
      <c r="N677" s="51"/>
      <c r="O677" s="47"/>
      <c r="P677" s="54" t="s">
        <v>611</v>
      </c>
      <c r="Q677" s="54"/>
      <c r="R677" s="112"/>
    </row>
    <row r="678" spans="1:18" ht="13.5" thickBot="1">
      <c r="A678" s="33">
        <v>68336</v>
      </c>
      <c r="B678" s="61" t="s">
        <v>307</v>
      </c>
      <c r="C678" s="10">
        <v>1</v>
      </c>
      <c r="D678" s="11">
        <f>VLOOKUP(A678,ПрайсЛист!$A$8:$D$680,4,0)</f>
        <v>2003.7839999999999</v>
      </c>
      <c r="E678" s="24"/>
      <c r="F678" s="12">
        <f t="shared" si="38"/>
        <v>0</v>
      </c>
      <c r="G678" s="12" t="str">
        <f>IFERROR(F678/E678,"")</f>
        <v/>
      </c>
      <c r="H678" s="12"/>
      <c r="I678" s="12"/>
      <c r="J678" s="51"/>
      <c r="K678" s="51"/>
      <c r="L678" s="105" t="s">
        <v>611</v>
      </c>
      <c r="M678" s="105"/>
      <c r="N678" s="51"/>
      <c r="O678" s="47"/>
      <c r="P678" s="54" t="s">
        <v>611</v>
      </c>
      <c r="Q678" s="54"/>
      <c r="R678" s="112"/>
    </row>
    <row r="679" spans="1:18" s="37" customFormat="1" ht="16.5" thickBot="1">
      <c r="A679" s="5" t="s">
        <v>37</v>
      </c>
      <c r="B679" s="5"/>
      <c r="C679" s="5"/>
      <c r="D679" s="5"/>
      <c r="E679" s="21">
        <f>SUM(E5:E678)</f>
        <v>0</v>
      </c>
      <c r="F679" s="5">
        <f>SUM(F5:F678)</f>
        <v>0</v>
      </c>
      <c r="G679" s="5"/>
      <c r="H679" s="5"/>
      <c r="I679" s="5"/>
      <c r="J679" s="16"/>
      <c r="K679" s="16"/>
      <c r="L679" s="16"/>
      <c r="M679" s="16"/>
      <c r="N679" s="16"/>
      <c r="O679" s="5"/>
      <c r="P679" s="5"/>
      <c r="Q679" s="5"/>
    </row>
  </sheetData>
  <autoFilter ref="A4:S679"/>
  <mergeCells count="1">
    <mergeCell ref="L3:N3"/>
  </mergeCells>
  <conditionalFormatting sqref="A100:A101">
    <cfRule type="duplicateValues" dxfId="8" priority="38"/>
  </conditionalFormatting>
  <conditionalFormatting sqref="B586 A422:A433 A256:A349 A418:A419 A92 A355:A357 A94:A99 A102:A127 A129:A248 A435:A1048576 A1:A90 A359:A415">
    <cfRule type="duplicateValues" dxfId="7" priority="37"/>
  </conditionalFormatting>
  <conditionalFormatting sqref="L336">
    <cfRule type="duplicateValues" dxfId="6" priority="11"/>
  </conditionalFormatting>
  <conditionalFormatting sqref="L337">
    <cfRule type="duplicateValues" dxfId="5" priority="10"/>
  </conditionalFormatting>
  <conditionalFormatting sqref="L338">
    <cfRule type="duplicateValues" dxfId="4" priority="9"/>
  </conditionalFormatting>
  <conditionalFormatting sqref="L340">
    <cfRule type="duplicateValues" dxfId="3" priority="8"/>
  </conditionalFormatting>
  <conditionalFormatting sqref="M507">
    <cfRule type="duplicateValues" dxfId="2" priority="2"/>
  </conditionalFormatting>
  <conditionalFormatting sqref="M520">
    <cfRule type="duplicateValues" dxfId="1" priority="1"/>
  </conditionalFormatting>
  <conditionalFormatting sqref="M535">
    <cfRule type="duplicateValues" dxfId="0" priority="4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E4"/>
  <sheetViews>
    <sheetView zoomScale="80" zoomScaleNormal="80" workbookViewId="0">
      <selection activeCell="C33" sqref="C33"/>
    </sheetView>
  </sheetViews>
  <sheetFormatPr defaultColWidth="9.140625" defaultRowHeight="12.75"/>
  <cols>
    <col min="1" max="1" width="13.28515625" style="1" customWidth="1"/>
    <col min="2" max="2" width="43.7109375" style="1" bestFit="1" customWidth="1"/>
    <col min="3" max="3" width="25.85546875" style="1" customWidth="1"/>
    <col min="4" max="4" width="9.5703125" style="46" customWidth="1"/>
    <col min="5" max="5" width="16.140625" style="37" customWidth="1"/>
    <col min="6" max="16384" width="9.140625" style="1"/>
  </cols>
  <sheetData>
    <row r="1" spans="1:5">
      <c r="A1" s="38" t="s">
        <v>391</v>
      </c>
      <c r="B1" s="38" t="s">
        <v>392</v>
      </c>
      <c r="C1" s="39" t="s">
        <v>393</v>
      </c>
      <c r="D1" s="40" t="s">
        <v>36</v>
      </c>
    </row>
    <row r="2" spans="1:5" ht="85.5" customHeight="1">
      <c r="A2" s="41">
        <v>62541</v>
      </c>
      <c r="B2" s="45" t="s">
        <v>394</v>
      </c>
      <c r="C2" s="42"/>
      <c r="D2" s="43"/>
      <c r="E2" s="44"/>
    </row>
    <row r="3" spans="1:5" ht="75" customHeight="1">
      <c r="A3" s="41">
        <v>70121</v>
      </c>
      <c r="B3" s="45" t="s">
        <v>395</v>
      </c>
      <c r="C3" s="42"/>
      <c r="D3" s="43"/>
      <c r="E3" s="44"/>
    </row>
    <row r="4" spans="1:5" ht="75" customHeight="1">
      <c r="A4" s="41">
        <v>65955</v>
      </c>
      <c r="B4" s="45" t="s">
        <v>396</v>
      </c>
      <c r="C4" s="42"/>
      <c r="D4" s="43"/>
      <c r="E4" s="44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ПрайсЛист</vt:lpstr>
      <vt:lpstr>Бланк заказа</vt:lpstr>
      <vt:lpstr>POS</vt:lpstr>
      <vt:lpstr>ПрайсЛист!Область_печати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Emelianova Natalia</dc:creator>
  <cp:lastModifiedBy>Шарапова</cp:lastModifiedBy>
  <cp:lastPrinted>2021-11-25T08:38:55Z</cp:lastPrinted>
  <dcterms:created xsi:type="dcterms:W3CDTF">2012-10-03T14:41:06Z</dcterms:created>
  <dcterms:modified xsi:type="dcterms:W3CDTF">2024-03-29T08:06:40Z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PRICE LIST TRODAT 01.11.2021.xlsx</vt:lpwstr>
  </property>
</Properties>
</file>